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3ER-TRIM-2017\TR-MPAL-3ER-TRIM-2017\"/>
    </mc:Choice>
  </mc:AlternateContent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F22" i="4"/>
  <c r="E22" i="4"/>
  <c r="D22" i="4"/>
  <c r="G22" i="4" s="1"/>
  <c r="G21" i="4"/>
  <c r="G20" i="4"/>
  <c r="C20" i="4"/>
  <c r="F19" i="4"/>
  <c r="F17" i="4" s="1"/>
  <c r="F16" i="4" s="1"/>
  <c r="E19" i="4"/>
  <c r="E17" i="4" s="1"/>
  <c r="E16" i="4" s="1"/>
  <c r="D19" i="4"/>
  <c r="G19" i="4" s="1"/>
  <c r="B19" i="4"/>
  <c r="B17" i="4" s="1"/>
  <c r="B16" i="4" s="1"/>
  <c r="G18" i="4"/>
  <c r="D17" i="4"/>
  <c r="G17" i="4" s="1"/>
  <c r="G16" i="4" s="1"/>
  <c r="F14" i="4"/>
  <c r="E14" i="4"/>
  <c r="G14" i="4" s="1"/>
  <c r="C14" i="4"/>
  <c r="G13" i="4"/>
  <c r="G12" i="4"/>
  <c r="G11" i="4"/>
  <c r="F11" i="4"/>
  <c r="E11" i="4"/>
  <c r="D11" i="4"/>
  <c r="C11" i="4"/>
  <c r="B11" i="4"/>
  <c r="D10" i="4"/>
  <c r="G10" i="4" s="1"/>
  <c r="C10" i="4"/>
  <c r="G9" i="4"/>
  <c r="G7" i="4" s="1"/>
  <c r="C9" i="4"/>
  <c r="G8" i="4"/>
  <c r="C8" i="4"/>
  <c r="F7" i="4"/>
  <c r="E7" i="4"/>
  <c r="D7" i="4"/>
  <c r="D5" i="4" s="1"/>
  <c r="C7" i="4"/>
  <c r="B7" i="4"/>
  <c r="G6" i="4"/>
  <c r="F5" i="4"/>
  <c r="F4" i="4" s="1"/>
  <c r="F27" i="4" s="1"/>
  <c r="B5" i="4"/>
  <c r="B4" i="4" s="1"/>
  <c r="G77" i="3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G62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D53" i="3"/>
  <c r="G53" i="3" s="1"/>
  <c r="C53" i="3"/>
  <c r="B53" i="3"/>
  <c r="G51" i="3"/>
  <c r="G50" i="3"/>
  <c r="G49" i="3"/>
  <c r="G48" i="3"/>
  <c r="G47" i="3"/>
  <c r="G46" i="3"/>
  <c r="G45" i="3"/>
  <c r="G44" i="3"/>
  <c r="G43" i="3"/>
  <c r="F43" i="3"/>
  <c r="F42" i="3" s="1"/>
  <c r="E43" i="3"/>
  <c r="D43" i="3"/>
  <c r="C43" i="3"/>
  <c r="C42" i="3" s="1"/>
  <c r="B43" i="3"/>
  <c r="B42" i="3" s="1"/>
  <c r="E42" i="3"/>
  <c r="D42" i="3"/>
  <c r="G42" i="3" s="1"/>
  <c r="G40" i="3"/>
  <c r="G39" i="3"/>
  <c r="G38" i="3"/>
  <c r="G37" i="3"/>
  <c r="G36" i="3"/>
  <c r="F36" i="3"/>
  <c r="E36" i="3"/>
  <c r="D36" i="3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G16" i="3"/>
  <c r="F16" i="3"/>
  <c r="E16" i="3"/>
  <c r="D16" i="3"/>
  <c r="C16" i="3"/>
  <c r="B16" i="3"/>
  <c r="G14" i="3"/>
  <c r="G13" i="3"/>
  <c r="G12" i="3"/>
  <c r="G11" i="3"/>
  <c r="G10" i="3"/>
  <c r="G9" i="3"/>
  <c r="G8" i="3"/>
  <c r="G7" i="3"/>
  <c r="G6" i="3" s="1"/>
  <c r="F6" i="3"/>
  <c r="E6" i="3"/>
  <c r="E5" i="3" s="1"/>
  <c r="E79" i="3" s="1"/>
  <c r="D6" i="3"/>
  <c r="D5" i="3" s="1"/>
  <c r="D79" i="3" s="1"/>
  <c r="C6" i="3"/>
  <c r="B6" i="3"/>
  <c r="F5" i="3"/>
  <c r="F79" i="3" s="1"/>
  <c r="C5" i="3"/>
  <c r="C79" i="3" s="1"/>
  <c r="B5" i="3"/>
  <c r="D53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53" i="2" s="1"/>
  <c r="F38" i="2"/>
  <c r="F53" i="2" s="1"/>
  <c r="E38" i="2"/>
  <c r="E53" i="2" s="1"/>
  <c r="D38" i="2"/>
  <c r="C38" i="2"/>
  <c r="C53" i="2" s="1"/>
  <c r="B38" i="2"/>
  <c r="B53" i="2" s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F5" i="2"/>
  <c r="E5" i="2"/>
  <c r="D5" i="2"/>
  <c r="C5" i="2"/>
  <c r="B5" i="2"/>
  <c r="C5" i="4" l="1"/>
  <c r="C4" i="4" s="1"/>
  <c r="D4" i="4"/>
  <c r="B27" i="4"/>
  <c r="D16" i="4"/>
  <c r="C19" i="4"/>
  <c r="C22" i="4"/>
  <c r="E5" i="4"/>
  <c r="E4" i="4" s="1"/>
  <c r="E27" i="4" s="1"/>
  <c r="C17" i="4"/>
  <c r="C16" i="4" s="1"/>
  <c r="B79" i="3"/>
  <c r="G5" i="3"/>
  <c r="G79" i="3" s="1"/>
  <c r="D27" i="4" l="1"/>
  <c r="G5" i="4"/>
  <c r="G4" i="4" s="1"/>
  <c r="G27" i="4" s="1"/>
  <c r="C27" i="4"/>
</calcChain>
</file>

<file path=xl/sharedStrings.xml><?xml version="1.0" encoding="utf-8"?>
<sst xmlns="http://schemas.openxmlformats.org/spreadsheetml/2006/main" count="324" uniqueCount="188">
  <si>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</si>
  <si>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</si>
  <si>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</si>
  <si>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</si>
  <si>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</si>
  <si>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</si>
  <si>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</si>
  <si>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</si>
  <si>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</si>
  <si>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</si>
  <si>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</si>
  <si>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</si>
  <si>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</si>
  <si>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</si>
  <si>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</si>
  <si>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</si>
  <si>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</si>
  <si>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</si>
  <si>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</si>
  <si>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</si>
  <si>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</si>
  <si>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</si>
  <si>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</si>
  <si>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</si>
  <si>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</si>
  <si>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</si>
  <si>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</si>
  <si>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</si>
  <si>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</si>
  <si>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</si>
  <si>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</si>
  <si>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</si>
  <si>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</si>
  <si>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</si>
  <si>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</si>
  <si>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</si>
  <si>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</si>
  <si>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</si>
  <si>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</si>
  <si>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</si>
  <si>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</si>
  <si>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</si>
  <si>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</si>
  <si>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</si>
  <si>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</si>
  <si>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</si>
  <si>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</si>
  <si>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</si>
  <si>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</si>
  <si>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</si>
  <si>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</si>
  <si>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</si>
  <si>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</si>
  <si>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</si>
  <si>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</si>
  <si>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</si>
  <si>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</si>
  <si>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</si>
  <si>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</si>
  <si>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</si>
  <si>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</si>
  <si>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</si>
  <si>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</si>
  <si>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</si>
  <si>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</si>
  <si>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</si>
  <si>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</si>
  <si>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</si>
  <si>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</si>
  <si>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</si>
  <si>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</si>
  <si>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</si>
  <si>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</si>
  <si>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</si>
  <si>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</si>
  <si>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</si>
  <si>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</si>
  <si>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</si>
  <si>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</si>
  <si>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</si>
  <si>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</si>
  <si>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</si>
  <si>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</si>
  <si>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</si>
  <si>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</si>
  <si>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</si>
  <si>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</si>
  <si>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</si>
  <si>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</si>
  <si>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</si>
  <si>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</si>
  <si>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</si>
  <si>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</si>
  <si>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</si>
  <si>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</si>
  <si>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</si>
  <si>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</si>
  <si>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</si>
  <si>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</si>
  <si>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</si>
  <si>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</si>
  <si>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</si>
  <si>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</si>
  <si>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</si>
  <si>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</si>
  <si>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</si>
  <si>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</si>
  <si>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</si>
  <si>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</si>
  <si>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</si>
  <si>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</si>
  <si>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</si>
  <si>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</si>
  <si>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</si>
  <si>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</si>
  <si>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</si>
  <si>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</si>
  <si>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</si>
  <si>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</si>
  <si>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</si>
  <si>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</si>
  <si>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</si>
  <si>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</si>
  <si>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</si>
  <si>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</si>
  <si>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</si>
  <si>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</si>
  <si>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</si>
  <si>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</si>
  <si>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</si>
  <si>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</si>
  <si>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</si>
  <si>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</si>
  <si>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</si>
  <si>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</si>
  <si>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</si>
  <si>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</si>
  <si>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</si>
  <si>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</si>
  <si>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</si>
  <si>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</si>
  <si>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</si>
  <si>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</si>
  <si>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</si>
  <si>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</si>
  <si>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</si>
  <si>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</si>
  <si>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</si>
  <si>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</si>
  <si>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</si>
  <si>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</si>
  <si>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</si>
  <si>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</si>
  <si>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</si>
  <si>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</si>
  <si>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</si>
  <si>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</si>
  <si>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</si>
  <si>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</si>
  <si>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</si>
  <si>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</si>
  <si>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</si>
  <si>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</si>
  <si>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</si>
  <si>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</si>
  <si>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</si>
  <si>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</si>
  <si>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</si>
  <si>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</si>
  <si>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</si>
  <si>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</si>
  <si>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</si>
  <si>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</si>
  <si>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</si>
  <si>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</si>
  <si>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</si>
  <si>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</si>
  <si>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</si>
  <si>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</si>
  <si>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</si>
  <si>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    31111-0702  COORD MPAL ATENC MUJ</t>
  </si>
  <si>
    <t xml:space="preserve">    31111-1101  COORD AT´N JUVENTUD</t>
  </si>
  <si>
    <t xml:space="preserve">    31111-1901  SRIA PARTICULAR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</si>
  <si>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Septiembre de 2017
(PESOS)</t>
  </si>
  <si>
    <t xml:space="preserve">    31111-1001  DIR COM MPAL DEPORTE</t>
  </si>
  <si>
    <t>MUNICIPIO DE COMONFORT, GUANAJUATO
Estado Analítico del Ejercicio del Presupuesto de Egresos Detallado - LDF
Clasificación Administrativa
Del 1 de Enero al 30 de Septiembre de 2017
(PESOS)</t>
  </si>
  <si>
    <t>MUNICIPIO DE COMONFORT, GUANAJUATO
Estado Analítico del Ejercicio del Presupuesto de Egresos Detallado - LDF
Clasificación Funcional (Finalidad y Función)
Del 1 de Enero al 30 de Septiembre de 2017
(PESOS)</t>
  </si>
  <si>
    <t>MUNICIPIO DE COMONFORT, GUANAJUATO
Estado Analítico del Ejercicio del Presupuesto de Egresos Detallado - LDF
Clasificación de Servicios Personales por Categoría
Del 1 de Enero al 30 de Septiembre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</si>
</sst>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4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0"/>
  </cols>
  <sheetData>
    <row r="1" spans="1:2">
      <c r="A1" s="29"/>
      <c r="B1" s="29"/>
    </row>
    <row r="2020" spans="1:1">
      <c r="A2020" s="31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="98" zoomScaleNormal="98" workbookViewId="0">
      <selection sqref="A1:G1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51" t="s">
        <v>183</v>
      </c>
      <c r="B1" s="52"/>
      <c r="C1" s="52"/>
      <c r="D1" s="52"/>
      <c r="E1" s="52"/>
      <c r="F1" s="52"/>
      <c r="G1" s="53"/>
    </row>
    <row r="2" spans="1:7">
      <c r="A2" s="32"/>
      <c r="B2" s="54" t="s">
        <v>0</v>
      </c>
      <c r="C2" s="54"/>
      <c r="D2" s="54"/>
      <c r="E2" s="54"/>
      <c r="F2" s="54"/>
      <c r="G2" s="32"/>
    </row>
    <row r="3" spans="1:7" ht="22.5">
      <c r="A3" s="33" t="s">
        <v>1</v>
      </c>
      <c r="B3" s="34" t="s">
        <v>2</v>
      </c>
      <c r="C3" s="35" t="s">
        <v>3</v>
      </c>
      <c r="D3" s="34" t="s">
        <v>4</v>
      </c>
      <c r="E3" s="34" t="s">
        <v>5</v>
      </c>
      <c r="F3" s="34" t="s">
        <v>6</v>
      </c>
      <c r="G3" s="33" t="s">
        <v>7</v>
      </c>
    </row>
    <row r="4" spans="1:7">
      <c r="A4" s="2" t="s">
        <v>8</v>
      </c>
      <c r="B4" s="3">
        <v>119819339.81</v>
      </c>
      <c r="C4" s="3">
        <v>16908525.749999996</v>
      </c>
      <c r="D4" s="3">
        <v>136727865.56</v>
      </c>
      <c r="E4" s="3">
        <v>87334836.010000005</v>
      </c>
      <c r="F4" s="3">
        <v>87327616.010000005</v>
      </c>
      <c r="G4" s="3">
        <v>49393029.550000004</v>
      </c>
    </row>
    <row r="5" spans="1:7">
      <c r="A5" s="4" t="s">
        <v>9</v>
      </c>
      <c r="B5" s="5">
        <v>67224012.030000001</v>
      </c>
      <c r="C5" s="5">
        <v>2685195.0899999961</v>
      </c>
      <c r="D5" s="5">
        <v>69909207.120000005</v>
      </c>
      <c r="E5" s="5">
        <v>42434070.280000001</v>
      </c>
      <c r="F5" s="5">
        <v>42434070.280000001</v>
      </c>
      <c r="G5" s="5">
        <v>27475136.84</v>
      </c>
    </row>
    <row r="6" spans="1:7">
      <c r="A6" s="6" t="s">
        <v>10</v>
      </c>
      <c r="B6" s="43">
        <v>25822767.010000002</v>
      </c>
      <c r="C6" s="43">
        <v>1119666.049999997</v>
      </c>
      <c r="D6" s="43">
        <v>26942433.059999999</v>
      </c>
      <c r="E6" s="43">
        <v>17211986.469999999</v>
      </c>
      <c r="F6" s="43">
        <v>17211986.469999999</v>
      </c>
      <c r="G6" s="43">
        <v>9730446.5899999999</v>
      </c>
    </row>
    <row r="7" spans="1:7">
      <c r="A7" s="6" t="s">
        <v>11</v>
      </c>
      <c r="B7" s="43">
        <v>17988420.34</v>
      </c>
      <c r="C7" s="43">
        <v>377667.1799999997</v>
      </c>
      <c r="D7" s="43">
        <v>18366087.52</v>
      </c>
      <c r="E7" s="43">
        <v>12690313.060000001</v>
      </c>
      <c r="F7" s="43">
        <v>12690313.060000001</v>
      </c>
      <c r="G7" s="43">
        <v>5675774.459999999</v>
      </c>
    </row>
    <row r="8" spans="1:7">
      <c r="A8" s="6" t="s">
        <v>12</v>
      </c>
      <c r="B8" s="43">
        <v>8539936.9700000007</v>
      </c>
      <c r="C8" s="43">
        <v>630941.38999999873</v>
      </c>
      <c r="D8" s="43">
        <v>9170878.3599999994</v>
      </c>
      <c r="E8" s="43">
        <v>2537381.16</v>
      </c>
      <c r="F8" s="43">
        <v>2537381.16</v>
      </c>
      <c r="G8" s="43">
        <v>6633497.1999999993</v>
      </c>
    </row>
    <row r="9" spans="1:7">
      <c r="A9" s="6" t="s">
        <v>13</v>
      </c>
      <c r="B9" s="43">
        <v>1998576.52</v>
      </c>
      <c r="C9" s="43">
        <v>423709.08999999985</v>
      </c>
      <c r="D9" s="43">
        <v>2422285.61</v>
      </c>
      <c r="E9" s="43">
        <v>1491878.41</v>
      </c>
      <c r="F9" s="43">
        <v>1491878.41</v>
      </c>
      <c r="G9" s="43">
        <v>930407.2</v>
      </c>
    </row>
    <row r="10" spans="1:7">
      <c r="A10" s="6" t="s">
        <v>14</v>
      </c>
      <c r="B10" s="43">
        <v>12874311.189999999</v>
      </c>
      <c r="C10" s="43">
        <v>133211.38000000082</v>
      </c>
      <c r="D10" s="43">
        <v>13007522.57</v>
      </c>
      <c r="E10" s="43">
        <v>8502511.1799999997</v>
      </c>
      <c r="F10" s="43">
        <v>8502511.1799999997</v>
      </c>
      <c r="G10" s="43">
        <v>4505011.3900000006</v>
      </c>
    </row>
    <row r="11" spans="1:7">
      <c r="A11" s="6" t="s">
        <v>15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>
      <c r="A12" s="6" t="s">
        <v>16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>
      <c r="A13" s="4" t="s">
        <v>17</v>
      </c>
      <c r="B13" s="5">
        <v>16220899.470000001</v>
      </c>
      <c r="C13" s="5">
        <v>776796.19999999867</v>
      </c>
      <c r="D13" s="5">
        <v>16997695.669999998</v>
      </c>
      <c r="E13" s="5">
        <v>12270098.300000001</v>
      </c>
      <c r="F13" s="5">
        <v>12270098.300000001</v>
      </c>
      <c r="G13" s="5">
        <v>4727597.3699999973</v>
      </c>
    </row>
    <row r="14" spans="1:7">
      <c r="A14" s="6" t="s">
        <v>18</v>
      </c>
      <c r="B14" s="43">
        <v>2412369.58</v>
      </c>
      <c r="C14" s="43">
        <v>-231265.87999999989</v>
      </c>
      <c r="D14" s="43">
        <v>2181103.7000000002</v>
      </c>
      <c r="E14" s="43">
        <v>1324483.6100000001</v>
      </c>
      <c r="F14" s="43">
        <v>1324483.6100000001</v>
      </c>
      <c r="G14" s="43">
        <v>856620.09000000008</v>
      </c>
    </row>
    <row r="15" spans="1:7">
      <c r="A15" s="6" t="s">
        <v>19</v>
      </c>
      <c r="B15" s="43">
        <v>690700</v>
      </c>
      <c r="C15" s="43">
        <v>85317.5</v>
      </c>
      <c r="D15" s="43">
        <v>776017.5</v>
      </c>
      <c r="E15" s="43">
        <v>520143.5</v>
      </c>
      <c r="F15" s="43">
        <v>520143.5</v>
      </c>
      <c r="G15" s="43">
        <v>255874</v>
      </c>
    </row>
    <row r="16" spans="1:7">
      <c r="A16" s="6" t="s">
        <v>20</v>
      </c>
      <c r="B16" s="43">
        <v>0</v>
      </c>
      <c r="C16" s="43">
        <v>12000</v>
      </c>
      <c r="D16" s="43">
        <v>12000</v>
      </c>
      <c r="E16" s="43">
        <v>12000</v>
      </c>
      <c r="F16" s="43">
        <v>12000</v>
      </c>
      <c r="G16" s="43">
        <v>0</v>
      </c>
    </row>
    <row r="17" spans="1:7">
      <c r="A17" s="6" t="s">
        <v>21</v>
      </c>
      <c r="B17" s="43">
        <v>9215779.8900000006</v>
      </c>
      <c r="C17" s="43">
        <v>683456.63999999873</v>
      </c>
      <c r="D17" s="43">
        <v>9899236.5299999993</v>
      </c>
      <c r="E17" s="43">
        <v>7693394.4400000004</v>
      </c>
      <c r="F17" s="43">
        <v>7693394.4400000004</v>
      </c>
      <c r="G17" s="43">
        <v>2205842.0899999989</v>
      </c>
    </row>
    <row r="18" spans="1:7">
      <c r="A18" s="6" t="s">
        <v>22</v>
      </c>
      <c r="B18" s="43">
        <v>70000</v>
      </c>
      <c r="C18" s="43">
        <v>54272.399999999994</v>
      </c>
      <c r="D18" s="43">
        <v>124272.4</v>
      </c>
      <c r="E18" s="43">
        <v>15838.48</v>
      </c>
      <c r="F18" s="43">
        <v>15838.48</v>
      </c>
      <c r="G18" s="43">
        <v>108433.92</v>
      </c>
    </row>
    <row r="19" spans="1:7">
      <c r="A19" s="6" t="s">
        <v>23</v>
      </c>
      <c r="B19" s="43">
        <v>2776800</v>
      </c>
      <c r="C19" s="43">
        <v>89310.299999999814</v>
      </c>
      <c r="D19" s="43">
        <v>2866110.3</v>
      </c>
      <c r="E19" s="43">
        <v>2041331.1</v>
      </c>
      <c r="F19" s="43">
        <v>2041331.1</v>
      </c>
      <c r="G19" s="43">
        <v>824779.19999999972</v>
      </c>
    </row>
    <row r="20" spans="1:7">
      <c r="A20" s="6" t="s">
        <v>24</v>
      </c>
      <c r="B20" s="43">
        <v>298000</v>
      </c>
      <c r="C20" s="43">
        <v>60152.599999999977</v>
      </c>
      <c r="D20" s="43">
        <v>358152.6</v>
      </c>
      <c r="E20" s="43">
        <v>156593.99</v>
      </c>
      <c r="F20" s="43">
        <v>156593.99</v>
      </c>
      <c r="G20" s="43">
        <v>201558.61</v>
      </c>
    </row>
    <row r="21" spans="1:7">
      <c r="A21" s="6" t="s">
        <v>25</v>
      </c>
      <c r="B21" s="43">
        <v>1000</v>
      </c>
      <c r="C21" s="43">
        <v>0</v>
      </c>
      <c r="D21" s="43">
        <v>1000</v>
      </c>
      <c r="E21" s="43">
        <v>0</v>
      </c>
      <c r="F21" s="43">
        <v>0</v>
      </c>
      <c r="G21" s="43">
        <v>1000</v>
      </c>
    </row>
    <row r="22" spans="1:7">
      <c r="A22" s="6" t="s">
        <v>26</v>
      </c>
      <c r="B22" s="43">
        <v>756250</v>
      </c>
      <c r="C22" s="43">
        <v>23552.640000000014</v>
      </c>
      <c r="D22" s="43">
        <v>779802.64</v>
      </c>
      <c r="E22" s="43">
        <v>506313.18</v>
      </c>
      <c r="F22" s="43">
        <v>506313.18</v>
      </c>
      <c r="G22" s="43">
        <v>273489.46000000002</v>
      </c>
    </row>
    <row r="23" spans="1:7">
      <c r="A23" s="4" t="s">
        <v>27</v>
      </c>
      <c r="B23" s="5">
        <v>14095334.84</v>
      </c>
      <c r="C23" s="5">
        <v>2677320.5699999998</v>
      </c>
      <c r="D23" s="5">
        <v>16772655.41</v>
      </c>
      <c r="E23" s="5">
        <v>11130651.619999999</v>
      </c>
      <c r="F23" s="5">
        <v>11123431.619999999</v>
      </c>
      <c r="G23" s="5">
        <v>5642003.790000001</v>
      </c>
    </row>
    <row r="24" spans="1:7">
      <c r="A24" s="6" t="s">
        <v>28</v>
      </c>
      <c r="B24" s="43">
        <v>2854822.79</v>
      </c>
      <c r="C24" s="43">
        <v>-733614.45000000019</v>
      </c>
      <c r="D24" s="43">
        <v>2121208.34</v>
      </c>
      <c r="E24" s="43">
        <v>1207595.83</v>
      </c>
      <c r="F24" s="43">
        <v>1207595.83</v>
      </c>
      <c r="G24" s="43">
        <v>913612.50999999978</v>
      </c>
    </row>
    <row r="25" spans="1:7">
      <c r="A25" s="6" t="s">
        <v>29</v>
      </c>
      <c r="B25" s="43">
        <v>1144000</v>
      </c>
      <c r="C25" s="43">
        <v>-121497.42000000004</v>
      </c>
      <c r="D25" s="43">
        <v>1022502.58</v>
      </c>
      <c r="E25" s="43">
        <v>806995.57</v>
      </c>
      <c r="F25" s="43">
        <v>799775.57</v>
      </c>
      <c r="G25" s="43">
        <v>215507.01</v>
      </c>
    </row>
    <row r="26" spans="1:7">
      <c r="A26" s="6" t="s">
        <v>30</v>
      </c>
      <c r="B26" s="43">
        <v>1493000</v>
      </c>
      <c r="C26" s="43">
        <v>3140116.79</v>
      </c>
      <c r="D26" s="43">
        <v>4633116.79</v>
      </c>
      <c r="E26" s="43">
        <v>2857301.7</v>
      </c>
      <c r="F26" s="43">
        <v>2857301.7</v>
      </c>
      <c r="G26" s="43">
        <v>1775815.0899999999</v>
      </c>
    </row>
    <row r="27" spans="1:7">
      <c r="A27" s="6" t="s">
        <v>31</v>
      </c>
      <c r="B27" s="43">
        <v>400000</v>
      </c>
      <c r="C27" s="43">
        <v>23944.580000000016</v>
      </c>
      <c r="D27" s="43">
        <v>423944.58</v>
      </c>
      <c r="E27" s="43">
        <v>359963.44</v>
      </c>
      <c r="F27" s="43">
        <v>359963.44</v>
      </c>
      <c r="G27" s="43">
        <v>63981.140000000014</v>
      </c>
    </row>
    <row r="28" spans="1:7">
      <c r="A28" s="6" t="s">
        <v>32</v>
      </c>
      <c r="B28" s="43">
        <v>686000</v>
      </c>
      <c r="C28" s="43">
        <v>140776.59999999998</v>
      </c>
      <c r="D28" s="43">
        <v>826776.6</v>
      </c>
      <c r="E28" s="43">
        <v>527268.35</v>
      </c>
      <c r="F28" s="43">
        <v>527268.35</v>
      </c>
      <c r="G28" s="43">
        <v>299508.25</v>
      </c>
    </row>
    <row r="29" spans="1:7">
      <c r="A29" s="6" t="s">
        <v>33</v>
      </c>
      <c r="B29" s="43">
        <v>1085000</v>
      </c>
      <c r="C29" s="43">
        <v>-89145.599999999977</v>
      </c>
      <c r="D29" s="43">
        <v>995854.4</v>
      </c>
      <c r="E29" s="43">
        <v>243093.01</v>
      </c>
      <c r="F29" s="43">
        <v>243093.01</v>
      </c>
      <c r="G29" s="43">
        <v>752761.39</v>
      </c>
    </row>
    <row r="30" spans="1:7">
      <c r="A30" s="6" t="s">
        <v>34</v>
      </c>
      <c r="B30" s="43">
        <v>572500</v>
      </c>
      <c r="C30" s="43">
        <v>67889.589999999967</v>
      </c>
      <c r="D30" s="43">
        <v>640389.59</v>
      </c>
      <c r="E30" s="43">
        <v>332740.71000000002</v>
      </c>
      <c r="F30" s="43">
        <v>332740.71000000002</v>
      </c>
      <c r="G30" s="43">
        <v>307648.87999999995</v>
      </c>
    </row>
    <row r="31" spans="1:7">
      <c r="A31" s="6" t="s">
        <v>35</v>
      </c>
      <c r="B31" s="43">
        <v>4434670.42</v>
      </c>
      <c r="C31" s="43">
        <v>-1461531.31</v>
      </c>
      <c r="D31" s="43">
        <v>2973139.11</v>
      </c>
      <c r="E31" s="43">
        <v>2537897.75</v>
      </c>
      <c r="F31" s="43">
        <v>2537897.75</v>
      </c>
      <c r="G31" s="43">
        <v>435241.35999999987</v>
      </c>
    </row>
    <row r="32" spans="1:7">
      <c r="A32" s="6" t="s">
        <v>36</v>
      </c>
      <c r="B32" s="43">
        <v>1425341.63</v>
      </c>
      <c r="C32" s="43">
        <v>1710381.79</v>
      </c>
      <c r="D32" s="43">
        <v>3135723.42</v>
      </c>
      <c r="E32" s="43">
        <v>2257795.2599999998</v>
      </c>
      <c r="F32" s="43">
        <v>2257795.2599999998</v>
      </c>
      <c r="G32" s="43">
        <v>877928.16000000015</v>
      </c>
    </row>
    <row r="33" spans="1:7">
      <c r="A33" s="4" t="s">
        <v>37</v>
      </c>
      <c r="B33" s="5">
        <v>15805387.16</v>
      </c>
      <c r="C33" s="5">
        <v>1737275.8400000003</v>
      </c>
      <c r="D33" s="5">
        <v>17542663</v>
      </c>
      <c r="E33" s="5">
        <v>12499915.26</v>
      </c>
      <c r="F33" s="5">
        <v>12499915.26</v>
      </c>
      <c r="G33" s="5">
        <v>5042747.74</v>
      </c>
    </row>
    <row r="34" spans="1:7">
      <c r="A34" s="6" t="s">
        <v>38</v>
      </c>
      <c r="B34" s="43">
        <v>13094227.73</v>
      </c>
      <c r="C34" s="43">
        <v>213510</v>
      </c>
      <c r="D34" s="43">
        <v>13307737.73</v>
      </c>
      <c r="E34" s="43">
        <v>9663531.1999999993</v>
      </c>
      <c r="F34" s="43">
        <v>9663531.1999999993</v>
      </c>
      <c r="G34" s="43">
        <v>3644206.5300000012</v>
      </c>
    </row>
    <row r="35" spans="1:7">
      <c r="A35" s="6" t="s">
        <v>39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>
      <c r="A36" s="6" t="s">
        <v>40</v>
      </c>
      <c r="B36" s="43">
        <v>0</v>
      </c>
      <c r="C36" s="43">
        <v>1390069.85</v>
      </c>
      <c r="D36" s="43">
        <v>1390069.85</v>
      </c>
      <c r="E36" s="43">
        <v>1371769.85</v>
      </c>
      <c r="F36" s="43">
        <v>1371769.85</v>
      </c>
      <c r="G36" s="43">
        <v>18300</v>
      </c>
    </row>
    <row r="37" spans="1:7">
      <c r="A37" s="6" t="s">
        <v>41</v>
      </c>
      <c r="B37" s="43">
        <v>2235000</v>
      </c>
      <c r="C37" s="43">
        <v>133695.99000000022</v>
      </c>
      <c r="D37" s="43">
        <v>2368695.9900000002</v>
      </c>
      <c r="E37" s="43">
        <v>1155016.22</v>
      </c>
      <c r="F37" s="43">
        <v>1155016.22</v>
      </c>
      <c r="G37" s="43">
        <v>1213679.7700000003</v>
      </c>
    </row>
    <row r="38" spans="1:7">
      <c r="A38" s="6" t="s">
        <v>42</v>
      </c>
      <c r="B38" s="43">
        <v>476159.43</v>
      </c>
      <c r="C38" s="43">
        <v>0</v>
      </c>
      <c r="D38" s="43">
        <v>476159.43</v>
      </c>
      <c r="E38" s="43">
        <v>309597.99</v>
      </c>
      <c r="F38" s="43">
        <v>309597.99</v>
      </c>
      <c r="G38" s="43">
        <v>166561.44</v>
      </c>
    </row>
    <row r="39" spans="1:7">
      <c r="A39" s="6" t="s">
        <v>43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>
      <c r="A40" s="6" t="s">
        <v>44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>
      <c r="A41" s="6" t="s">
        <v>45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>
      <c r="A42" s="6" t="s">
        <v>46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</row>
    <row r="43" spans="1:7">
      <c r="A43" s="4" t="s">
        <v>47</v>
      </c>
      <c r="B43" s="5">
        <v>1142200</v>
      </c>
      <c r="C43" s="5">
        <v>249351.94</v>
      </c>
      <c r="D43" s="5">
        <v>1391551.94</v>
      </c>
      <c r="E43" s="5">
        <v>302437.09000000003</v>
      </c>
      <c r="F43" s="5">
        <v>302437.09000000003</v>
      </c>
      <c r="G43" s="5">
        <v>1089114.8499999999</v>
      </c>
    </row>
    <row r="44" spans="1:7">
      <c r="A44" s="6" t="s">
        <v>48</v>
      </c>
      <c r="B44" s="43">
        <v>445000</v>
      </c>
      <c r="C44" s="43">
        <v>-148935.95000000001</v>
      </c>
      <c r="D44" s="43">
        <v>296064.05</v>
      </c>
      <c r="E44" s="43">
        <v>166429.13</v>
      </c>
      <c r="F44" s="43">
        <v>166429.13</v>
      </c>
      <c r="G44" s="43">
        <v>129634.91999999998</v>
      </c>
    </row>
    <row r="45" spans="1:7">
      <c r="A45" s="6" t="s">
        <v>49</v>
      </c>
      <c r="B45" s="43">
        <v>104200</v>
      </c>
      <c r="C45" s="43">
        <v>-48700</v>
      </c>
      <c r="D45" s="43">
        <v>55500</v>
      </c>
      <c r="E45" s="43">
        <v>47273</v>
      </c>
      <c r="F45" s="43">
        <v>47273</v>
      </c>
      <c r="G45" s="43">
        <v>8227</v>
      </c>
    </row>
    <row r="46" spans="1:7">
      <c r="A46" s="6" t="s">
        <v>50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>
      <c r="A47" s="6" t="s">
        <v>51</v>
      </c>
      <c r="B47" s="43">
        <v>0</v>
      </c>
      <c r="C47" s="43">
        <v>150000</v>
      </c>
      <c r="D47" s="43">
        <v>150000</v>
      </c>
      <c r="E47" s="43">
        <v>0</v>
      </c>
      <c r="F47" s="43">
        <v>0</v>
      </c>
      <c r="G47" s="43">
        <v>150000</v>
      </c>
    </row>
    <row r="48" spans="1:7">
      <c r="A48" s="6" t="s">
        <v>52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>
      <c r="A49" s="6" t="s">
        <v>53</v>
      </c>
      <c r="B49" s="43">
        <v>78000</v>
      </c>
      <c r="C49" s="43">
        <v>41147.89</v>
      </c>
      <c r="D49" s="43">
        <v>119147.89</v>
      </c>
      <c r="E49" s="43">
        <v>88734.96</v>
      </c>
      <c r="F49" s="43">
        <v>88734.96</v>
      </c>
      <c r="G49" s="43">
        <v>30412.929999999993</v>
      </c>
    </row>
    <row r="50" spans="1:7">
      <c r="A50" s="6" t="s">
        <v>54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>
      <c r="A51" s="6" t="s">
        <v>55</v>
      </c>
      <c r="B51" s="43">
        <v>140000</v>
      </c>
      <c r="C51" s="43">
        <v>-120000</v>
      </c>
      <c r="D51" s="43">
        <v>20000</v>
      </c>
      <c r="E51" s="43">
        <v>0</v>
      </c>
      <c r="F51" s="43">
        <v>0</v>
      </c>
      <c r="G51" s="43">
        <v>20000</v>
      </c>
    </row>
    <row r="52" spans="1:7">
      <c r="A52" s="6" t="s">
        <v>56</v>
      </c>
      <c r="B52" s="43">
        <v>375000</v>
      </c>
      <c r="C52" s="43">
        <v>375840</v>
      </c>
      <c r="D52" s="43">
        <v>750840</v>
      </c>
      <c r="E52" s="43">
        <v>0</v>
      </c>
      <c r="F52" s="43">
        <v>0</v>
      </c>
      <c r="G52" s="43">
        <v>750840</v>
      </c>
    </row>
    <row r="53" spans="1:7">
      <c r="A53" s="4" t="s">
        <v>57</v>
      </c>
      <c r="B53" s="5">
        <v>1500000</v>
      </c>
      <c r="C53" s="5">
        <v>4596904.6500000004</v>
      </c>
      <c r="D53" s="5">
        <v>6096904.6500000004</v>
      </c>
      <c r="E53" s="5">
        <v>3051485.15</v>
      </c>
      <c r="F53" s="5">
        <v>3051485.15</v>
      </c>
      <c r="G53" s="5">
        <v>3045419.5000000005</v>
      </c>
    </row>
    <row r="54" spans="1:7">
      <c r="A54" s="6" t="s">
        <v>58</v>
      </c>
      <c r="B54" s="43">
        <v>1500000</v>
      </c>
      <c r="C54" s="43">
        <v>4532179.1900000004</v>
      </c>
      <c r="D54" s="43">
        <v>6032179.1900000004</v>
      </c>
      <c r="E54" s="43">
        <v>2992011.14</v>
      </c>
      <c r="F54" s="43">
        <v>2992011.14</v>
      </c>
      <c r="G54" s="43">
        <v>3040168.0500000003</v>
      </c>
    </row>
    <row r="55" spans="1:7">
      <c r="A55" s="6" t="s">
        <v>59</v>
      </c>
      <c r="B55" s="43">
        <v>0</v>
      </c>
      <c r="C55" s="43">
        <v>64725.46</v>
      </c>
      <c r="D55" s="43">
        <v>64725.46</v>
      </c>
      <c r="E55" s="43">
        <v>59474.01</v>
      </c>
      <c r="F55" s="43">
        <v>59474.01</v>
      </c>
      <c r="G55" s="43">
        <v>5251.4499999999971</v>
      </c>
    </row>
    <row r="56" spans="1:7">
      <c r="A56" s="6" t="s">
        <v>60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>
      <c r="A57" s="4" t="s">
        <v>61</v>
      </c>
      <c r="B57" s="5">
        <v>2750000</v>
      </c>
      <c r="C57" s="5">
        <v>-1650068.54</v>
      </c>
      <c r="D57" s="5">
        <v>1099931.46</v>
      </c>
      <c r="E57" s="5">
        <v>0</v>
      </c>
      <c r="F57" s="5">
        <v>0</v>
      </c>
      <c r="G57" s="5">
        <v>1099931.46</v>
      </c>
    </row>
    <row r="58" spans="1:7">
      <c r="A58" s="6" t="s">
        <v>62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>
      <c r="A59" s="6" t="s">
        <v>63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>
      <c r="A60" s="6" t="s">
        <v>64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>
      <c r="A61" s="6" t="s">
        <v>65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</row>
    <row r="62" spans="1:7">
      <c r="A62" s="6" t="s">
        <v>66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>
      <c r="A63" s="6" t="s">
        <v>67</v>
      </c>
      <c r="B63" s="43"/>
      <c r="C63" s="43"/>
      <c r="D63" s="43"/>
      <c r="E63" s="43"/>
      <c r="F63" s="43"/>
      <c r="G63" s="43">
        <v>0</v>
      </c>
    </row>
    <row r="64" spans="1:7">
      <c r="A64" s="6" t="s">
        <v>68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>
      <c r="A65" s="6" t="s">
        <v>69</v>
      </c>
      <c r="B65" s="43">
        <v>2750000</v>
      </c>
      <c r="C65" s="43">
        <v>-1650068.54</v>
      </c>
      <c r="D65" s="43">
        <v>1099931.46</v>
      </c>
      <c r="E65" s="43">
        <v>0</v>
      </c>
      <c r="F65" s="43">
        <v>0</v>
      </c>
      <c r="G65" s="43">
        <v>1099931.46</v>
      </c>
    </row>
    <row r="66" spans="1:7">
      <c r="A66" s="4" t="s">
        <v>70</v>
      </c>
      <c r="B66" s="5">
        <v>450790</v>
      </c>
      <c r="C66" s="5">
        <v>5835750</v>
      </c>
      <c r="D66" s="5">
        <v>6286540</v>
      </c>
      <c r="E66" s="5">
        <v>5150000</v>
      </c>
      <c r="F66" s="5">
        <v>5150000</v>
      </c>
      <c r="G66" s="5">
        <v>1136540</v>
      </c>
    </row>
    <row r="67" spans="1:7">
      <c r="A67" s="6" t="s">
        <v>71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>
      <c r="A68" s="6" t="s">
        <v>72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>
      <c r="A69" s="6" t="s">
        <v>73</v>
      </c>
      <c r="B69" s="43">
        <v>450790</v>
      </c>
      <c r="C69" s="43">
        <v>5835750</v>
      </c>
      <c r="D69" s="43">
        <v>6286540</v>
      </c>
      <c r="E69" s="43">
        <v>5150000</v>
      </c>
      <c r="F69" s="43">
        <v>5150000</v>
      </c>
      <c r="G69" s="43">
        <v>1136540</v>
      </c>
    </row>
    <row r="70" spans="1:7">
      <c r="A70" s="4" t="s">
        <v>74</v>
      </c>
      <c r="B70" s="5">
        <v>630716.31000000006</v>
      </c>
      <c r="C70" s="5">
        <v>0</v>
      </c>
      <c r="D70" s="5">
        <v>630716.31000000006</v>
      </c>
      <c r="E70" s="5">
        <v>496178.31</v>
      </c>
      <c r="F70" s="5">
        <v>496178.31</v>
      </c>
      <c r="G70" s="5">
        <v>134538.00000000006</v>
      </c>
    </row>
    <row r="71" spans="1:7">
      <c r="A71" s="6" t="s">
        <v>75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</row>
    <row r="72" spans="1:7">
      <c r="A72" s="6" t="s">
        <v>76</v>
      </c>
      <c r="B72" s="43">
        <v>630716.31000000006</v>
      </c>
      <c r="C72" s="43">
        <v>0</v>
      </c>
      <c r="D72" s="43">
        <v>630716.31000000006</v>
      </c>
      <c r="E72" s="43">
        <v>496178.31</v>
      </c>
      <c r="F72" s="43">
        <v>496178.31</v>
      </c>
      <c r="G72" s="43">
        <v>134538.00000000006</v>
      </c>
    </row>
    <row r="73" spans="1:7">
      <c r="A73" s="6" t="s">
        <v>77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>
      <c r="A74" s="6" t="s">
        <v>78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>
      <c r="A75" s="6" t="s">
        <v>79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>
      <c r="A76" s="6" t="s">
        <v>80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</row>
    <row r="77" spans="1:7">
      <c r="A77" s="6" t="s">
        <v>81</v>
      </c>
      <c r="B77" s="43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</row>
    <row r="78" spans="1:7" ht="5.0999999999999996" customHeight="1">
      <c r="A78" s="7"/>
      <c r="B78" s="8"/>
      <c r="C78" s="8"/>
      <c r="D78" s="8"/>
      <c r="E78" s="8"/>
      <c r="F78" s="8"/>
      <c r="G78" s="8"/>
    </row>
    <row r="79" spans="1:7">
      <c r="A79" s="7" t="s">
        <v>82</v>
      </c>
      <c r="B79" s="8">
        <v>187287178</v>
      </c>
      <c r="C79" s="8">
        <v>25746106.539999992</v>
      </c>
      <c r="D79" s="8">
        <v>213033284.53999999</v>
      </c>
      <c r="E79" s="8">
        <v>94674682.88000001</v>
      </c>
      <c r="F79" s="8">
        <v>91984565.800000012</v>
      </c>
      <c r="G79" s="8">
        <v>118358601.65999998</v>
      </c>
    </row>
    <row r="80" spans="1:7">
      <c r="A80" s="9" t="s">
        <v>9</v>
      </c>
      <c r="B80" s="8">
        <v>24447852.449999999</v>
      </c>
      <c r="C80" s="8">
        <v>-613926.1100000001</v>
      </c>
      <c r="D80" s="8">
        <v>23833926.34</v>
      </c>
      <c r="E80" s="8">
        <v>15377537.440000001</v>
      </c>
      <c r="F80" s="8">
        <v>15377537.440000001</v>
      </c>
      <c r="G80" s="8">
        <v>8456388.9000000004</v>
      </c>
    </row>
    <row r="81" spans="1:7">
      <c r="A81" s="10" t="s">
        <v>10</v>
      </c>
      <c r="B81" s="11">
        <v>16585891.550000001</v>
      </c>
      <c r="C81" s="11">
        <v>-2037211.7300000004</v>
      </c>
      <c r="D81" s="11">
        <v>14548679.82</v>
      </c>
      <c r="E81" s="11">
        <v>10278015.01</v>
      </c>
      <c r="F81" s="11">
        <v>10278015.01</v>
      </c>
      <c r="G81" s="11">
        <v>4270664.8100000005</v>
      </c>
    </row>
    <row r="82" spans="1:7">
      <c r="A82" s="10" t="s">
        <v>11</v>
      </c>
      <c r="B82" s="11">
        <v>252927.89</v>
      </c>
      <c r="C82" s="11">
        <v>1365253.2000000002</v>
      </c>
      <c r="D82" s="11">
        <v>1618181.09</v>
      </c>
      <c r="E82" s="11">
        <v>1183199.97</v>
      </c>
      <c r="F82" s="11">
        <v>1183199.97</v>
      </c>
      <c r="G82" s="11">
        <v>434981.12000000011</v>
      </c>
    </row>
    <row r="83" spans="1:7">
      <c r="A83" s="10" t="s">
        <v>12</v>
      </c>
      <c r="B83" s="11">
        <v>2453244.84</v>
      </c>
      <c r="C83" s="11">
        <v>20608.300000000279</v>
      </c>
      <c r="D83" s="11">
        <v>2473853.14</v>
      </c>
      <c r="E83" s="11">
        <v>400870.14</v>
      </c>
      <c r="F83" s="11">
        <v>400870.14</v>
      </c>
      <c r="G83" s="11">
        <v>2072983</v>
      </c>
    </row>
    <row r="84" spans="1:7">
      <c r="A84" s="10" t="s">
        <v>13</v>
      </c>
      <c r="B84" s="11">
        <v>3386426.18</v>
      </c>
      <c r="C84" s="11">
        <v>-300000</v>
      </c>
      <c r="D84" s="11">
        <v>3086426.18</v>
      </c>
      <c r="E84" s="11">
        <v>1822637.74</v>
      </c>
      <c r="F84" s="11">
        <v>1822637.74</v>
      </c>
      <c r="G84" s="11">
        <v>1263788.4400000002</v>
      </c>
    </row>
    <row r="85" spans="1:7">
      <c r="A85" s="10" t="s">
        <v>14</v>
      </c>
      <c r="B85" s="11">
        <v>1769361.99</v>
      </c>
      <c r="C85" s="11">
        <v>337424.11999999988</v>
      </c>
      <c r="D85" s="11">
        <v>2106786.11</v>
      </c>
      <c r="E85" s="11">
        <v>1692814.58</v>
      </c>
      <c r="F85" s="11">
        <v>1692814.58</v>
      </c>
      <c r="G85" s="11">
        <v>413971.5299999998</v>
      </c>
    </row>
    <row r="86" spans="1:7">
      <c r="A86" s="10" t="s">
        <v>15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</row>
    <row r="87" spans="1:7">
      <c r="A87" s="10" t="s">
        <v>16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</row>
    <row r="88" spans="1:7">
      <c r="A88" s="9" t="s">
        <v>17</v>
      </c>
      <c r="B88" s="8">
        <v>24727536.959999997</v>
      </c>
      <c r="C88" s="8">
        <v>2539301.4199999995</v>
      </c>
      <c r="D88" s="8">
        <v>27266838.380000003</v>
      </c>
      <c r="E88" s="8">
        <v>14657697.439999999</v>
      </c>
      <c r="F88" s="8">
        <v>13507255.84</v>
      </c>
      <c r="G88" s="8">
        <v>12609140.940000003</v>
      </c>
    </row>
    <row r="89" spans="1:7">
      <c r="A89" s="10" t="s">
        <v>18</v>
      </c>
      <c r="B89" s="11">
        <v>41381.519999999997</v>
      </c>
      <c r="C89" s="11">
        <v>17401.480000000003</v>
      </c>
      <c r="D89" s="11">
        <v>58783</v>
      </c>
      <c r="E89" s="11">
        <v>34284</v>
      </c>
      <c r="F89" s="11">
        <v>34284</v>
      </c>
      <c r="G89" s="11">
        <v>24499</v>
      </c>
    </row>
    <row r="90" spans="1:7">
      <c r="A90" s="10" t="s">
        <v>19</v>
      </c>
      <c r="B90" s="11">
        <v>4000</v>
      </c>
      <c r="C90" s="11">
        <v>0</v>
      </c>
      <c r="D90" s="11">
        <v>4000</v>
      </c>
      <c r="E90" s="11">
        <v>0</v>
      </c>
      <c r="F90" s="11">
        <v>0</v>
      </c>
      <c r="G90" s="11">
        <v>4000</v>
      </c>
    </row>
    <row r="91" spans="1:7">
      <c r="A91" s="10" t="s">
        <v>20</v>
      </c>
      <c r="B91" s="11">
        <v>335050</v>
      </c>
      <c r="C91" s="11">
        <v>-335050</v>
      </c>
      <c r="D91" s="11">
        <v>0</v>
      </c>
      <c r="E91" s="11">
        <v>0</v>
      </c>
      <c r="F91" s="11">
        <v>0</v>
      </c>
      <c r="G91" s="11">
        <v>0</v>
      </c>
    </row>
    <row r="92" spans="1:7">
      <c r="A92" s="10" t="s">
        <v>21</v>
      </c>
      <c r="B92" s="11">
        <v>14540188.960000001</v>
      </c>
      <c r="C92" s="11">
        <v>2021078.7299999986</v>
      </c>
      <c r="D92" s="11">
        <v>16561267.689999999</v>
      </c>
      <c r="E92" s="11">
        <v>7770102.9100000001</v>
      </c>
      <c r="F92" s="11">
        <v>7770102.9100000001</v>
      </c>
      <c r="G92" s="11">
        <v>8791164.7799999993</v>
      </c>
    </row>
    <row r="93" spans="1:7">
      <c r="A93" s="10" t="s">
        <v>22</v>
      </c>
      <c r="B93" s="11">
        <v>110000</v>
      </c>
      <c r="C93" s="11">
        <v>1094.0099999999948</v>
      </c>
      <c r="D93" s="11">
        <v>111094.01</v>
      </c>
      <c r="E93" s="11">
        <v>56039.98</v>
      </c>
      <c r="F93" s="11">
        <v>56039.98</v>
      </c>
      <c r="G93" s="11">
        <v>55054.029999999992</v>
      </c>
    </row>
    <row r="94" spans="1:7">
      <c r="A94" s="10" t="s">
        <v>23</v>
      </c>
      <c r="B94" s="11">
        <v>4793416.0999999996</v>
      </c>
      <c r="C94" s="11">
        <v>970310.80000000075</v>
      </c>
      <c r="D94" s="11">
        <v>5763726.9000000004</v>
      </c>
      <c r="E94" s="11">
        <v>4045275.1</v>
      </c>
      <c r="F94" s="11">
        <v>4045275.1</v>
      </c>
      <c r="G94" s="11">
        <v>1718451.8000000003</v>
      </c>
    </row>
    <row r="95" spans="1:7">
      <c r="A95" s="10" t="s">
        <v>24</v>
      </c>
      <c r="B95" s="11">
        <v>1612000</v>
      </c>
      <c r="C95" s="11">
        <v>370151.80000000005</v>
      </c>
      <c r="D95" s="11">
        <v>1982151.8</v>
      </c>
      <c r="E95" s="11">
        <v>1628674</v>
      </c>
      <c r="F95" s="11">
        <v>478232.4</v>
      </c>
      <c r="G95" s="11">
        <v>353477.80000000005</v>
      </c>
    </row>
    <row r="96" spans="1:7">
      <c r="A96" s="10" t="s">
        <v>25</v>
      </c>
      <c r="B96" s="11">
        <v>2185000</v>
      </c>
      <c r="C96" s="11">
        <v>-972732.8</v>
      </c>
      <c r="D96" s="11">
        <v>1212267.2</v>
      </c>
      <c r="E96" s="11">
        <v>0</v>
      </c>
      <c r="F96" s="11">
        <v>0</v>
      </c>
      <c r="G96" s="11">
        <v>1212267.2</v>
      </c>
    </row>
    <row r="97" spans="1:7">
      <c r="A97" s="10" t="s">
        <v>26</v>
      </c>
      <c r="B97" s="11">
        <v>1106500.3799999999</v>
      </c>
      <c r="C97" s="11">
        <v>467047.40000000014</v>
      </c>
      <c r="D97" s="11">
        <v>1573547.78</v>
      </c>
      <c r="E97" s="11">
        <v>1123321.45</v>
      </c>
      <c r="F97" s="11">
        <v>1123321.45</v>
      </c>
      <c r="G97" s="11">
        <v>450226.33000000007</v>
      </c>
    </row>
    <row r="98" spans="1:7">
      <c r="A98" s="9" t="s">
        <v>27</v>
      </c>
      <c r="B98" s="8">
        <v>16100221.690000001</v>
      </c>
      <c r="C98" s="8">
        <v>4544990.1000000015</v>
      </c>
      <c r="D98" s="8">
        <v>20645211.789999999</v>
      </c>
      <c r="E98" s="8">
        <v>11193877.389999999</v>
      </c>
      <c r="F98" s="8">
        <v>11167695.599999998</v>
      </c>
      <c r="G98" s="8">
        <v>9451334.4000000004</v>
      </c>
    </row>
    <row r="99" spans="1:7">
      <c r="A99" s="10" t="s">
        <v>28</v>
      </c>
      <c r="B99" s="11">
        <v>12083628.619999999</v>
      </c>
      <c r="C99" s="11">
        <v>1081897.4500000011</v>
      </c>
      <c r="D99" s="11">
        <v>13165526.07</v>
      </c>
      <c r="E99" s="11">
        <v>8246310</v>
      </c>
      <c r="F99" s="11">
        <v>8246310</v>
      </c>
      <c r="G99" s="11">
        <v>4919216.07</v>
      </c>
    </row>
    <row r="100" spans="1:7">
      <c r="A100" s="10" t="s">
        <v>29</v>
      </c>
      <c r="B100" s="11">
        <v>749535.48</v>
      </c>
      <c r="C100" s="11">
        <v>160424.52000000002</v>
      </c>
      <c r="D100" s="11">
        <v>909960</v>
      </c>
      <c r="E100" s="11">
        <v>909960</v>
      </c>
      <c r="F100" s="11">
        <v>909960</v>
      </c>
      <c r="G100" s="11">
        <v>0</v>
      </c>
    </row>
    <row r="101" spans="1:7">
      <c r="A101" s="10" t="s">
        <v>30</v>
      </c>
      <c r="B101" s="11">
        <v>1458983.38</v>
      </c>
      <c r="C101" s="11">
        <v>3074904.0300000003</v>
      </c>
      <c r="D101" s="11">
        <v>4533887.41</v>
      </c>
      <c r="E101" s="11">
        <v>694677.07</v>
      </c>
      <c r="F101" s="11">
        <v>668495.28</v>
      </c>
      <c r="G101" s="11">
        <v>3839210.3400000003</v>
      </c>
    </row>
    <row r="102" spans="1:7">
      <c r="A102" s="10" t="s">
        <v>31</v>
      </c>
      <c r="B102" s="11">
        <v>375000</v>
      </c>
      <c r="C102" s="11">
        <v>24835.299999999988</v>
      </c>
      <c r="D102" s="11">
        <v>399835.3</v>
      </c>
      <c r="E102" s="11">
        <v>382224.37</v>
      </c>
      <c r="F102" s="11">
        <v>382224.37</v>
      </c>
      <c r="G102" s="11">
        <v>17610.929999999993</v>
      </c>
    </row>
    <row r="103" spans="1:7">
      <c r="A103" s="10" t="s">
        <v>32</v>
      </c>
      <c r="B103" s="11">
        <v>895028.23</v>
      </c>
      <c r="C103" s="11">
        <v>193695.76</v>
      </c>
      <c r="D103" s="11">
        <v>1088723.99</v>
      </c>
      <c r="E103" s="11">
        <v>741836.09</v>
      </c>
      <c r="F103" s="11">
        <v>741836.09</v>
      </c>
      <c r="G103" s="11">
        <v>346887.9</v>
      </c>
    </row>
    <row r="104" spans="1:7">
      <c r="A104" s="10" t="s">
        <v>33</v>
      </c>
      <c r="B104" s="11">
        <v>49594.559999999998</v>
      </c>
      <c r="C104" s="11">
        <v>20000</v>
      </c>
      <c r="D104" s="11">
        <v>69594.559999999998</v>
      </c>
      <c r="E104" s="11">
        <v>10440</v>
      </c>
      <c r="F104" s="11">
        <v>10440</v>
      </c>
      <c r="G104" s="11">
        <v>59154.559999999998</v>
      </c>
    </row>
    <row r="105" spans="1:7">
      <c r="A105" s="10" t="s">
        <v>34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</row>
    <row r="106" spans="1:7">
      <c r="A106" s="10" t="s">
        <v>35</v>
      </c>
      <c r="B106" s="11">
        <v>131500</v>
      </c>
      <c r="C106" s="11">
        <v>-11895</v>
      </c>
      <c r="D106" s="11">
        <v>119605</v>
      </c>
      <c r="E106" s="11">
        <v>5000</v>
      </c>
      <c r="F106" s="11">
        <v>5000</v>
      </c>
      <c r="G106" s="11">
        <v>114605</v>
      </c>
    </row>
    <row r="107" spans="1:7">
      <c r="A107" s="10" t="s">
        <v>36</v>
      </c>
      <c r="B107" s="11">
        <v>356951.42</v>
      </c>
      <c r="C107" s="11">
        <v>1128.0400000000373</v>
      </c>
      <c r="D107" s="11">
        <v>358079.46</v>
      </c>
      <c r="E107" s="11">
        <v>203429.86</v>
      </c>
      <c r="F107" s="11">
        <v>203429.86</v>
      </c>
      <c r="G107" s="11">
        <v>154649.60000000003</v>
      </c>
    </row>
    <row r="108" spans="1:7">
      <c r="A108" s="9" t="s">
        <v>37</v>
      </c>
      <c r="B108" s="8">
        <v>22051588.23</v>
      </c>
      <c r="C108" s="8">
        <v>-3107154.790000001</v>
      </c>
      <c r="D108" s="8">
        <v>18944433.439999998</v>
      </c>
      <c r="E108" s="8">
        <v>10089854.310000001</v>
      </c>
      <c r="F108" s="8">
        <v>10089854.310000001</v>
      </c>
      <c r="G108" s="8">
        <v>8854579.1299999971</v>
      </c>
    </row>
    <row r="109" spans="1:7">
      <c r="A109" s="10" t="s">
        <v>38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</row>
    <row r="110" spans="1:7">
      <c r="A110" s="10" t="s">
        <v>39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</row>
    <row r="111" spans="1:7">
      <c r="A111" s="10" t="s">
        <v>40</v>
      </c>
      <c r="B111" s="11">
        <v>0</v>
      </c>
      <c r="C111" s="11">
        <v>3520040</v>
      </c>
      <c r="D111" s="11">
        <v>3520040</v>
      </c>
      <c r="E111" s="11">
        <v>3233293.7</v>
      </c>
      <c r="F111" s="11">
        <v>3233293.7</v>
      </c>
      <c r="G111" s="11">
        <v>286746.29999999981</v>
      </c>
    </row>
    <row r="112" spans="1:7">
      <c r="A112" s="10" t="s">
        <v>41</v>
      </c>
      <c r="B112" s="11">
        <v>22051588.23</v>
      </c>
      <c r="C112" s="11">
        <v>-6627194.790000001</v>
      </c>
      <c r="D112" s="11">
        <v>15424393.439999999</v>
      </c>
      <c r="E112" s="11">
        <v>6856560.6100000003</v>
      </c>
      <c r="F112" s="11">
        <v>6856560.6100000003</v>
      </c>
      <c r="G112" s="11">
        <v>8567832.8299999982</v>
      </c>
    </row>
    <row r="113" spans="1:7">
      <c r="A113" s="10" t="s">
        <v>42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>
      <c r="A114" s="10" t="s">
        <v>43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</row>
    <row r="115" spans="1:7">
      <c r="A115" s="10" t="s">
        <v>44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</row>
    <row r="116" spans="1:7">
      <c r="A116" s="10" t="s">
        <v>45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</row>
    <row r="117" spans="1:7">
      <c r="A117" s="10" t="s">
        <v>46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</row>
    <row r="118" spans="1:7">
      <c r="A118" s="9" t="s">
        <v>47</v>
      </c>
      <c r="B118" s="8">
        <v>2883100</v>
      </c>
      <c r="C118" s="8">
        <v>3411613.49</v>
      </c>
      <c r="D118" s="8">
        <v>6294713.4900000002</v>
      </c>
      <c r="E118" s="8">
        <v>3016341.27</v>
      </c>
      <c r="F118" s="8">
        <v>1516341.27</v>
      </c>
      <c r="G118" s="8">
        <v>3278372.22</v>
      </c>
    </row>
    <row r="119" spans="1:7">
      <c r="A119" s="10" t="s">
        <v>48</v>
      </c>
      <c r="B119" s="11">
        <v>45000</v>
      </c>
      <c r="C119" s="11">
        <v>668882.63</v>
      </c>
      <c r="D119" s="11">
        <v>713882.63</v>
      </c>
      <c r="E119" s="11">
        <v>262826.03000000003</v>
      </c>
      <c r="F119" s="11">
        <v>262826.03000000003</v>
      </c>
      <c r="G119" s="11">
        <v>451056.6</v>
      </c>
    </row>
    <row r="120" spans="1:7">
      <c r="A120" s="10" t="s">
        <v>49</v>
      </c>
      <c r="B120" s="11">
        <v>523100</v>
      </c>
      <c r="C120" s="11">
        <v>434500</v>
      </c>
      <c r="D120" s="11">
        <v>957600</v>
      </c>
      <c r="E120" s="11">
        <v>556000</v>
      </c>
      <c r="F120" s="11">
        <v>556000</v>
      </c>
      <c r="G120" s="11">
        <v>401600</v>
      </c>
    </row>
    <row r="121" spans="1:7">
      <c r="A121" s="10" t="s">
        <v>50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</row>
    <row r="122" spans="1:7">
      <c r="A122" s="10" t="s">
        <v>51</v>
      </c>
      <c r="B122" s="11">
        <v>0</v>
      </c>
      <c r="C122" s="11">
        <v>1089362.49</v>
      </c>
      <c r="D122" s="11">
        <v>1089362.49</v>
      </c>
      <c r="E122" s="11">
        <v>494386.2</v>
      </c>
      <c r="F122" s="11">
        <v>494386.2</v>
      </c>
      <c r="G122" s="11">
        <v>594976.29</v>
      </c>
    </row>
    <row r="123" spans="1:7">
      <c r="A123" s="10" t="s">
        <v>52</v>
      </c>
      <c r="B123" s="11">
        <v>750000</v>
      </c>
      <c r="C123" s="11">
        <v>-30000</v>
      </c>
      <c r="D123" s="11">
        <v>720000</v>
      </c>
      <c r="E123" s="11">
        <v>0</v>
      </c>
      <c r="F123" s="11">
        <v>0</v>
      </c>
      <c r="G123" s="11">
        <v>720000</v>
      </c>
    </row>
    <row r="124" spans="1:7">
      <c r="A124" s="10" t="s">
        <v>53</v>
      </c>
      <c r="B124" s="11">
        <v>65000</v>
      </c>
      <c r="C124" s="11">
        <v>589061.04</v>
      </c>
      <c r="D124" s="11">
        <v>654061.04</v>
      </c>
      <c r="E124" s="11">
        <v>45129.04</v>
      </c>
      <c r="F124" s="11">
        <v>45129.04</v>
      </c>
      <c r="G124" s="11">
        <v>608932</v>
      </c>
    </row>
    <row r="125" spans="1:7">
      <c r="A125" s="10" t="s">
        <v>54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</row>
    <row r="126" spans="1:7">
      <c r="A126" s="10" t="s">
        <v>55</v>
      </c>
      <c r="B126" s="11">
        <v>1500000</v>
      </c>
      <c r="C126" s="11">
        <v>0</v>
      </c>
      <c r="D126" s="11">
        <v>1500000</v>
      </c>
      <c r="E126" s="11">
        <v>1500000</v>
      </c>
      <c r="F126" s="11">
        <v>0</v>
      </c>
      <c r="G126" s="11">
        <v>0</v>
      </c>
    </row>
    <row r="127" spans="1:7">
      <c r="A127" s="10" t="s">
        <v>56</v>
      </c>
      <c r="B127" s="11">
        <v>0</v>
      </c>
      <c r="C127" s="11">
        <v>659807.32999999996</v>
      </c>
      <c r="D127" s="11">
        <v>659807.32999999996</v>
      </c>
      <c r="E127" s="11">
        <v>158000</v>
      </c>
      <c r="F127" s="11">
        <v>158000</v>
      </c>
      <c r="G127" s="11">
        <v>501807.32999999996</v>
      </c>
    </row>
    <row r="128" spans="1:7">
      <c r="A128" s="9" t="s">
        <v>57</v>
      </c>
      <c r="B128" s="8">
        <v>38900717.189999998</v>
      </c>
      <c r="C128" s="8">
        <v>73840088.299999997</v>
      </c>
      <c r="D128" s="8">
        <v>112740805.48999999</v>
      </c>
      <c r="E128" s="8">
        <v>37849471.030000001</v>
      </c>
      <c r="F128" s="8">
        <v>37835977.340000004</v>
      </c>
      <c r="G128" s="8">
        <v>74891334.459999993</v>
      </c>
    </row>
    <row r="129" spans="1:7">
      <c r="A129" s="10" t="s">
        <v>58</v>
      </c>
      <c r="B129" s="11">
        <v>36985217.189999998</v>
      </c>
      <c r="C129" s="11">
        <v>73619308.769999996</v>
      </c>
      <c r="D129" s="11">
        <v>110604525.95999999</v>
      </c>
      <c r="E129" s="11">
        <v>35936043.25</v>
      </c>
      <c r="F129" s="11">
        <v>35922549.560000002</v>
      </c>
      <c r="G129" s="11">
        <v>74668482.709999993</v>
      </c>
    </row>
    <row r="130" spans="1:7">
      <c r="A130" s="10" t="s">
        <v>59</v>
      </c>
      <c r="B130" s="11">
        <v>1915500</v>
      </c>
      <c r="C130" s="11">
        <v>220779.5299999998</v>
      </c>
      <c r="D130" s="11">
        <v>2136279.5299999998</v>
      </c>
      <c r="E130" s="11">
        <v>1913427.78</v>
      </c>
      <c r="F130" s="11">
        <v>1913427.78</v>
      </c>
      <c r="G130" s="11">
        <v>222851.74999999977</v>
      </c>
    </row>
    <row r="131" spans="1:7">
      <c r="A131" s="10" t="s">
        <v>60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</row>
    <row r="132" spans="1:7">
      <c r="A132" s="9" t="s">
        <v>61</v>
      </c>
      <c r="B132" s="8">
        <v>53830582.880000003</v>
      </c>
      <c r="C132" s="8">
        <v>-53258083.270000003</v>
      </c>
      <c r="D132" s="8">
        <v>572499.61</v>
      </c>
      <c r="E132" s="8">
        <v>0</v>
      </c>
      <c r="F132" s="8">
        <v>0</v>
      </c>
      <c r="G132" s="8">
        <v>572499.61</v>
      </c>
    </row>
    <row r="133" spans="1:7">
      <c r="A133" s="10" t="s">
        <v>62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>
      <c r="A134" s="10" t="s">
        <v>63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</row>
    <row r="135" spans="1:7">
      <c r="A135" s="10" t="s">
        <v>64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</row>
    <row r="136" spans="1:7">
      <c r="A136" s="10" t="s">
        <v>65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</row>
    <row r="137" spans="1:7">
      <c r="A137" s="10" t="s">
        <v>66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>
      <c r="A138" s="10" t="s">
        <v>67</v>
      </c>
      <c r="B138" s="11"/>
      <c r="C138" s="11"/>
      <c r="D138" s="11"/>
      <c r="E138" s="11"/>
      <c r="F138" s="11"/>
      <c r="G138" s="11">
        <v>0</v>
      </c>
    </row>
    <row r="139" spans="1:7">
      <c r="A139" s="10" t="s">
        <v>68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</row>
    <row r="140" spans="1:7">
      <c r="A140" s="10" t="s">
        <v>69</v>
      </c>
      <c r="B140" s="11">
        <v>53830582.880000003</v>
      </c>
      <c r="C140" s="11">
        <v>-53258083.270000003</v>
      </c>
      <c r="D140" s="11">
        <v>572499.61</v>
      </c>
      <c r="E140" s="11">
        <v>0</v>
      </c>
      <c r="F140" s="11">
        <v>0</v>
      </c>
      <c r="G140" s="11">
        <v>572499.61</v>
      </c>
    </row>
    <row r="141" spans="1:7">
      <c r="A141" s="9" t="s">
        <v>70</v>
      </c>
      <c r="B141" s="8">
        <v>3610722.6</v>
      </c>
      <c r="C141" s="8">
        <v>-1610722.6</v>
      </c>
      <c r="D141" s="8">
        <v>2000000</v>
      </c>
      <c r="E141" s="8">
        <v>2000000</v>
      </c>
      <c r="F141" s="8">
        <v>2000000</v>
      </c>
      <c r="G141" s="8">
        <v>0</v>
      </c>
    </row>
    <row r="142" spans="1:7">
      <c r="A142" s="10" t="s">
        <v>71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</row>
    <row r="143" spans="1:7">
      <c r="A143" s="10" t="s">
        <v>72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</row>
    <row r="144" spans="1:7">
      <c r="A144" s="10" t="s">
        <v>73</v>
      </c>
      <c r="B144" s="11">
        <v>3610722.6</v>
      </c>
      <c r="C144" s="11">
        <v>-1610722.6</v>
      </c>
      <c r="D144" s="11">
        <v>2000000</v>
      </c>
      <c r="E144" s="11">
        <v>2000000</v>
      </c>
      <c r="F144" s="11">
        <v>2000000</v>
      </c>
      <c r="G144" s="11">
        <v>0</v>
      </c>
    </row>
    <row r="145" spans="1:7">
      <c r="A145" s="9" t="s">
        <v>74</v>
      </c>
      <c r="B145" s="8">
        <v>734856</v>
      </c>
      <c r="C145" s="8">
        <v>0</v>
      </c>
      <c r="D145" s="8">
        <v>734856</v>
      </c>
      <c r="E145" s="8">
        <v>489904</v>
      </c>
      <c r="F145" s="8">
        <v>489904</v>
      </c>
      <c r="G145" s="8">
        <v>244952</v>
      </c>
    </row>
    <row r="146" spans="1:7">
      <c r="A146" s="10" t="s">
        <v>75</v>
      </c>
      <c r="B146" s="11">
        <v>734856</v>
      </c>
      <c r="C146" s="11">
        <v>0</v>
      </c>
      <c r="D146" s="11">
        <v>734856</v>
      </c>
      <c r="E146" s="11">
        <v>489904</v>
      </c>
      <c r="F146" s="11">
        <v>489904</v>
      </c>
      <c r="G146" s="11">
        <v>244952</v>
      </c>
    </row>
    <row r="147" spans="1:7">
      <c r="A147" s="10" t="s">
        <v>76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</row>
    <row r="148" spans="1:7">
      <c r="A148" s="10" t="s">
        <v>77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</row>
    <row r="149" spans="1:7">
      <c r="A149" s="10" t="s">
        <v>78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</row>
    <row r="150" spans="1:7">
      <c r="A150" s="10" t="s">
        <v>79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>
      <c r="A151" s="10" t="s">
        <v>80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</row>
    <row r="152" spans="1:7">
      <c r="A152" s="10" t="s">
        <v>81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</row>
    <row r="153" spans="1:7" ht="5.0999999999999996" customHeight="1">
      <c r="A153" s="9"/>
      <c r="B153" s="11"/>
      <c r="C153" s="11"/>
      <c r="D153" s="11"/>
      <c r="E153" s="11"/>
      <c r="F153" s="11"/>
      <c r="G153" s="11"/>
    </row>
    <row r="154" spans="1:7">
      <c r="A154" s="7" t="s">
        <v>83</v>
      </c>
      <c r="B154" s="8">
        <v>307106517.81</v>
      </c>
      <c r="C154" s="8">
        <v>42654632.289999992</v>
      </c>
      <c r="D154" s="8">
        <v>349761150.10000002</v>
      </c>
      <c r="E154" s="8">
        <v>182009518.89000002</v>
      </c>
      <c r="F154" s="8">
        <v>179312181.81</v>
      </c>
      <c r="G154" s="8">
        <v>167751631.20999998</v>
      </c>
    </row>
    <row r="155" spans="1:7" ht="5.0999999999999996" customHeight="1">
      <c r="A155" s="12"/>
      <c r="B155" s="13"/>
      <c r="C155" s="13"/>
      <c r="D155" s="13"/>
      <c r="E155" s="13"/>
      <c r="F155" s="13"/>
      <c r="G155" s="1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C9" sqref="C9"/>
    </sheetView>
  </sheetViews>
  <sheetFormatPr baseColWidth="10" defaultRowHeight="11.25"/>
  <cols>
    <col min="1" max="1" width="45.83203125" style="14" customWidth="1"/>
    <col min="2" max="7" width="16.83203125" style="14" customWidth="1"/>
    <col min="8" max="16384" width="12" style="14"/>
  </cols>
  <sheetData>
    <row r="1" spans="1:7" ht="56.1" customHeight="1">
      <c r="A1" s="55" t="s">
        <v>185</v>
      </c>
      <c r="B1" s="56"/>
      <c r="C1" s="56"/>
      <c r="D1" s="56"/>
      <c r="E1" s="56"/>
      <c r="F1" s="56"/>
      <c r="G1" s="57"/>
    </row>
    <row r="2" spans="1:7">
      <c r="A2" s="36"/>
      <c r="B2" s="58" t="s">
        <v>0</v>
      </c>
      <c r="C2" s="58"/>
      <c r="D2" s="58"/>
      <c r="E2" s="58"/>
      <c r="F2" s="58"/>
      <c r="G2" s="36"/>
    </row>
    <row r="3" spans="1:7" ht="22.5">
      <c r="A3" s="37" t="s">
        <v>1</v>
      </c>
      <c r="B3" s="38" t="s">
        <v>2</v>
      </c>
      <c r="C3" s="38" t="s">
        <v>84</v>
      </c>
      <c r="D3" s="38" t="s">
        <v>85</v>
      </c>
      <c r="E3" s="38" t="s">
        <v>5</v>
      </c>
      <c r="F3" s="38" t="s">
        <v>86</v>
      </c>
      <c r="G3" s="37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SUM(B6:B35)</f>
        <v>119819339.81</v>
      </c>
      <c r="C5" s="8">
        <f t="shared" ref="C5:G5" si="0">SUM(C6:C35)</f>
        <v>16908525.75</v>
      </c>
      <c r="D5" s="8">
        <f t="shared" si="0"/>
        <v>136727865.56</v>
      </c>
      <c r="E5" s="8">
        <f t="shared" si="0"/>
        <v>87334836.010000005</v>
      </c>
      <c r="F5" s="8">
        <f t="shared" si="0"/>
        <v>87327616.010000005</v>
      </c>
      <c r="G5" s="8">
        <f t="shared" si="0"/>
        <v>49393029.549999997</v>
      </c>
    </row>
    <row r="6" spans="1:7">
      <c r="A6" s="18" t="s">
        <v>150</v>
      </c>
      <c r="B6" s="11">
        <v>7287529.3600000003</v>
      </c>
      <c r="C6" s="11">
        <v>106481.52999999933</v>
      </c>
      <c r="D6" s="11">
        <v>7394010.8899999997</v>
      </c>
      <c r="E6" s="11">
        <v>4610814.72</v>
      </c>
      <c r="F6" s="11">
        <v>4610814.72</v>
      </c>
      <c r="G6" s="11">
        <f>D6-E6</f>
        <v>2783196.17</v>
      </c>
    </row>
    <row r="7" spans="1:7">
      <c r="A7" s="18" t="s">
        <v>151</v>
      </c>
      <c r="B7" s="11">
        <v>1955288.48</v>
      </c>
      <c r="C7" s="11">
        <v>-163353.72999999998</v>
      </c>
      <c r="D7" s="11">
        <v>1791934.75</v>
      </c>
      <c r="E7" s="11">
        <v>1215305.33</v>
      </c>
      <c r="F7" s="11">
        <v>1215305.33</v>
      </c>
      <c r="G7" s="11">
        <f t="shared" ref="G7:G35" si="1">D7-E7</f>
        <v>576629.41999999993</v>
      </c>
    </row>
    <row r="8" spans="1:7">
      <c r="A8" s="18" t="s">
        <v>152</v>
      </c>
      <c r="B8" s="11">
        <v>10392115.07</v>
      </c>
      <c r="C8" s="11">
        <v>11262663.25</v>
      </c>
      <c r="D8" s="11">
        <v>21654778.32</v>
      </c>
      <c r="E8" s="11">
        <v>15287302.42</v>
      </c>
      <c r="F8" s="11">
        <v>15287302.42</v>
      </c>
      <c r="G8" s="11">
        <f t="shared" si="1"/>
        <v>6367475.9000000004</v>
      </c>
    </row>
    <row r="9" spans="1:7">
      <c r="A9" s="18" t="s">
        <v>153</v>
      </c>
      <c r="B9" s="11">
        <v>1070739.9099999999</v>
      </c>
      <c r="C9" s="11">
        <v>-12450</v>
      </c>
      <c r="D9" s="11">
        <v>1058289.9099999999</v>
      </c>
      <c r="E9" s="11">
        <v>653258.28</v>
      </c>
      <c r="F9" s="11">
        <v>653258.28</v>
      </c>
      <c r="G9" s="11">
        <f t="shared" si="1"/>
        <v>405031.62999999989</v>
      </c>
    </row>
    <row r="10" spans="1:7">
      <c r="A10" s="18" t="s">
        <v>154</v>
      </c>
      <c r="B10" s="11">
        <v>1011335.53</v>
      </c>
      <c r="C10" s="11">
        <v>10880</v>
      </c>
      <c r="D10" s="11">
        <v>1022215.53</v>
      </c>
      <c r="E10" s="11">
        <v>715185.25</v>
      </c>
      <c r="F10" s="11">
        <v>715185.25</v>
      </c>
      <c r="G10" s="11">
        <f t="shared" si="1"/>
        <v>307030.28000000003</v>
      </c>
    </row>
    <row r="11" spans="1:7">
      <c r="A11" s="18" t="s">
        <v>155</v>
      </c>
      <c r="B11" s="11">
        <v>762331.79</v>
      </c>
      <c r="C11" s="11">
        <v>163191.55999999994</v>
      </c>
      <c r="D11" s="11">
        <v>925523.35</v>
      </c>
      <c r="E11" s="11">
        <v>417415.61</v>
      </c>
      <c r="F11" s="11">
        <v>417415.61</v>
      </c>
      <c r="G11" s="11">
        <f t="shared" si="1"/>
        <v>508107.74</v>
      </c>
    </row>
    <row r="12" spans="1:7">
      <c r="A12" s="18" t="s">
        <v>156</v>
      </c>
      <c r="B12" s="11">
        <v>4253619.17</v>
      </c>
      <c r="C12" s="11">
        <v>1263225.3499999996</v>
      </c>
      <c r="D12" s="11">
        <v>5516844.5199999996</v>
      </c>
      <c r="E12" s="11">
        <v>3486744.07</v>
      </c>
      <c r="F12" s="11">
        <v>3486744.07</v>
      </c>
      <c r="G12" s="11">
        <f t="shared" si="1"/>
        <v>2030100.4499999997</v>
      </c>
    </row>
    <row r="13" spans="1:7">
      <c r="A13" s="18" t="s">
        <v>157</v>
      </c>
      <c r="B13" s="11">
        <v>4422402.6100000003</v>
      </c>
      <c r="C13" s="11">
        <v>1286519.8499999996</v>
      </c>
      <c r="D13" s="11">
        <v>5708922.46</v>
      </c>
      <c r="E13" s="11">
        <v>3597745.84</v>
      </c>
      <c r="F13" s="11">
        <v>3597745.84</v>
      </c>
      <c r="G13" s="11">
        <f t="shared" si="1"/>
        <v>2111176.62</v>
      </c>
    </row>
    <row r="14" spans="1:7">
      <c r="A14" s="18" t="s">
        <v>158</v>
      </c>
      <c r="B14" s="11">
        <v>935383.62</v>
      </c>
      <c r="C14" s="11">
        <v>921</v>
      </c>
      <c r="D14" s="11">
        <v>936304.62</v>
      </c>
      <c r="E14" s="11">
        <v>578079.4</v>
      </c>
      <c r="F14" s="11">
        <v>578079.4</v>
      </c>
      <c r="G14" s="11">
        <f t="shared" si="1"/>
        <v>358225.22</v>
      </c>
    </row>
    <row r="15" spans="1:7">
      <c r="A15" s="18" t="s">
        <v>159</v>
      </c>
      <c r="B15" s="11">
        <v>4369649.8899999997</v>
      </c>
      <c r="C15" s="11">
        <v>133854.56000000052</v>
      </c>
      <c r="D15" s="11">
        <v>4503504.45</v>
      </c>
      <c r="E15" s="11">
        <v>2815184.54</v>
      </c>
      <c r="F15" s="11">
        <v>2815184.54</v>
      </c>
      <c r="G15" s="11">
        <f t="shared" si="1"/>
        <v>1688319.9100000001</v>
      </c>
    </row>
    <row r="16" spans="1:7">
      <c r="A16" s="18" t="s">
        <v>160</v>
      </c>
      <c r="B16" s="11">
        <v>1776685.01</v>
      </c>
      <c r="C16" s="11">
        <v>-299037.69999999995</v>
      </c>
      <c r="D16" s="11">
        <v>1477647.31</v>
      </c>
      <c r="E16" s="11">
        <v>816983.08</v>
      </c>
      <c r="F16" s="11">
        <v>816983.08</v>
      </c>
      <c r="G16" s="11">
        <f t="shared" si="1"/>
        <v>660664.2300000001</v>
      </c>
    </row>
    <row r="17" spans="1:7">
      <c r="A17" s="18" t="s">
        <v>161</v>
      </c>
      <c r="B17" s="11">
        <v>1239464.22</v>
      </c>
      <c r="C17" s="11">
        <v>6050</v>
      </c>
      <c r="D17" s="11">
        <v>1245514.22</v>
      </c>
      <c r="E17" s="11">
        <v>786833.48</v>
      </c>
      <c r="F17" s="11">
        <v>786833.48</v>
      </c>
      <c r="G17" s="11">
        <f t="shared" si="1"/>
        <v>458680.74</v>
      </c>
    </row>
    <row r="18" spans="1:7">
      <c r="A18" s="18" t="s">
        <v>162</v>
      </c>
      <c r="B18" s="11">
        <v>561367.80000000005</v>
      </c>
      <c r="C18" s="11">
        <v>66301.079999999958</v>
      </c>
      <c r="D18" s="11">
        <v>627668.88</v>
      </c>
      <c r="E18" s="11">
        <v>326616.99</v>
      </c>
      <c r="F18" s="11">
        <v>324616.99</v>
      </c>
      <c r="G18" s="11">
        <f t="shared" si="1"/>
        <v>301051.89</v>
      </c>
    </row>
    <row r="19" spans="1:7">
      <c r="A19" s="18" t="s">
        <v>163</v>
      </c>
      <c r="B19" s="11">
        <v>1439519.71</v>
      </c>
      <c r="C19" s="11">
        <v>-26731.409999999916</v>
      </c>
      <c r="D19" s="11">
        <v>1412788.3</v>
      </c>
      <c r="E19" s="11">
        <v>820963.88</v>
      </c>
      <c r="F19" s="11">
        <v>820963.88</v>
      </c>
      <c r="G19" s="11">
        <f t="shared" si="1"/>
        <v>591824.42000000004</v>
      </c>
    </row>
    <row r="20" spans="1:7">
      <c r="A20" s="18" t="s">
        <v>164</v>
      </c>
      <c r="B20" s="11">
        <v>6248768.8399999999</v>
      </c>
      <c r="C20" s="11">
        <v>-134959.28000000026</v>
      </c>
      <c r="D20" s="11">
        <v>6113809.5599999996</v>
      </c>
      <c r="E20" s="11">
        <v>3643048.72</v>
      </c>
      <c r="F20" s="11">
        <v>3643048.72</v>
      </c>
      <c r="G20" s="11">
        <f t="shared" si="1"/>
        <v>2470760.8399999994</v>
      </c>
    </row>
    <row r="21" spans="1:7">
      <c r="A21" s="18" t="s">
        <v>165</v>
      </c>
      <c r="B21" s="11">
        <v>4511585.5199999996</v>
      </c>
      <c r="C21" s="11">
        <v>-579697.63999999966</v>
      </c>
      <c r="D21" s="11">
        <v>3931887.88</v>
      </c>
      <c r="E21" s="11">
        <v>1654475.54</v>
      </c>
      <c r="F21" s="11">
        <v>1654475.54</v>
      </c>
      <c r="G21" s="11">
        <f t="shared" si="1"/>
        <v>2277412.34</v>
      </c>
    </row>
    <row r="22" spans="1:7">
      <c r="A22" s="18" t="s">
        <v>166</v>
      </c>
      <c r="B22" s="11">
        <v>1542027.9</v>
      </c>
      <c r="C22" s="11">
        <v>-28269.429999999935</v>
      </c>
      <c r="D22" s="11">
        <v>1513758.47</v>
      </c>
      <c r="E22" s="11">
        <v>901655.77</v>
      </c>
      <c r="F22" s="11">
        <v>901655.77</v>
      </c>
      <c r="G22" s="11">
        <f t="shared" si="1"/>
        <v>612102.69999999995</v>
      </c>
    </row>
    <row r="23" spans="1:7">
      <c r="A23" s="18" t="s">
        <v>167</v>
      </c>
      <c r="B23" s="11">
        <v>1902062.27</v>
      </c>
      <c r="C23" s="11">
        <v>1597346.9300000002</v>
      </c>
      <c r="D23" s="11">
        <v>3499409.2</v>
      </c>
      <c r="E23" s="11">
        <v>2813974.28</v>
      </c>
      <c r="F23" s="11">
        <v>2813974.28</v>
      </c>
      <c r="G23" s="11">
        <f t="shared" si="1"/>
        <v>685434.92000000039</v>
      </c>
    </row>
    <row r="24" spans="1:7">
      <c r="A24" s="18" t="s">
        <v>168</v>
      </c>
      <c r="B24" s="11">
        <v>761814.66</v>
      </c>
      <c r="C24" s="11">
        <v>101493.06999999995</v>
      </c>
      <c r="D24" s="11">
        <v>863307.73</v>
      </c>
      <c r="E24" s="11">
        <v>498362.08</v>
      </c>
      <c r="F24" s="11">
        <v>498362.08</v>
      </c>
      <c r="G24" s="11">
        <f t="shared" si="1"/>
        <v>364945.64999999997</v>
      </c>
    </row>
    <row r="25" spans="1:7">
      <c r="A25" s="18" t="s">
        <v>169</v>
      </c>
      <c r="B25" s="11">
        <v>74000</v>
      </c>
      <c r="C25" s="11">
        <v>9844</v>
      </c>
      <c r="D25" s="11">
        <v>83844</v>
      </c>
      <c r="E25" s="11">
        <v>43244.87</v>
      </c>
      <c r="F25" s="11">
        <v>43244.87</v>
      </c>
      <c r="G25" s="11">
        <f t="shared" si="1"/>
        <v>40599.129999999997</v>
      </c>
    </row>
    <row r="26" spans="1:7">
      <c r="A26" s="18" t="s">
        <v>170</v>
      </c>
      <c r="B26" s="11">
        <v>4540260.55</v>
      </c>
      <c r="C26" s="11">
        <v>-173857.8599999994</v>
      </c>
      <c r="D26" s="11">
        <v>4366402.6900000004</v>
      </c>
      <c r="E26" s="11">
        <v>2123697.04</v>
      </c>
      <c r="F26" s="11">
        <v>2123697.04</v>
      </c>
      <c r="G26" s="11">
        <f t="shared" si="1"/>
        <v>2242705.6500000004</v>
      </c>
    </row>
    <row r="27" spans="1:7">
      <c r="A27" s="18" t="s">
        <v>171</v>
      </c>
      <c r="B27" s="11">
        <v>7060408.04</v>
      </c>
      <c r="C27" s="11">
        <v>-557350.46999999974</v>
      </c>
      <c r="D27" s="11">
        <v>6503057.5700000003</v>
      </c>
      <c r="E27" s="11">
        <v>4359247.0199999996</v>
      </c>
      <c r="F27" s="11">
        <v>4354027.0199999996</v>
      </c>
      <c r="G27" s="11">
        <f t="shared" si="1"/>
        <v>2143810.5500000007</v>
      </c>
    </row>
    <row r="28" spans="1:7">
      <c r="A28" s="18" t="s">
        <v>172</v>
      </c>
      <c r="B28" s="11">
        <v>11536894.619999999</v>
      </c>
      <c r="C28" s="11">
        <v>1589221.2100000009</v>
      </c>
      <c r="D28" s="11">
        <v>13126115.83</v>
      </c>
      <c r="E28" s="11">
        <v>7209426.6299999999</v>
      </c>
      <c r="F28" s="11">
        <v>7209426.6299999999</v>
      </c>
      <c r="G28" s="11">
        <f t="shared" si="1"/>
        <v>5916689.2000000002</v>
      </c>
    </row>
    <row r="29" spans="1:7">
      <c r="A29" s="18" t="s">
        <v>173</v>
      </c>
      <c r="B29" s="11">
        <v>2556058.0299999998</v>
      </c>
      <c r="C29" s="11">
        <v>20988.660000000149</v>
      </c>
      <c r="D29" s="11">
        <v>2577046.69</v>
      </c>
      <c r="E29" s="11">
        <v>1497086.31</v>
      </c>
      <c r="F29" s="11">
        <v>1497086.31</v>
      </c>
      <c r="G29" s="11">
        <f t="shared" si="1"/>
        <v>1079960.3799999999</v>
      </c>
    </row>
    <row r="30" spans="1:7">
      <c r="A30" s="18" t="s">
        <v>174</v>
      </c>
      <c r="B30" s="11">
        <v>20800705.370000001</v>
      </c>
      <c r="C30" s="11">
        <v>1173519.7699999996</v>
      </c>
      <c r="D30" s="11">
        <v>21974225.140000001</v>
      </c>
      <c r="E30" s="11">
        <v>14576901.289999999</v>
      </c>
      <c r="F30" s="11">
        <v>14576901.289999999</v>
      </c>
      <c r="G30" s="11">
        <f t="shared" si="1"/>
        <v>7397323.8500000015</v>
      </c>
    </row>
    <row r="31" spans="1:7">
      <c r="A31" s="18" t="s">
        <v>175</v>
      </c>
      <c r="B31" s="11">
        <v>2374222.36</v>
      </c>
      <c r="C31" s="11">
        <v>-88628.549999999814</v>
      </c>
      <c r="D31" s="11">
        <v>2285593.81</v>
      </c>
      <c r="E31" s="11">
        <v>1407298.5600000001</v>
      </c>
      <c r="F31" s="11">
        <v>1407298.5600000001</v>
      </c>
      <c r="G31" s="11">
        <f t="shared" si="1"/>
        <v>878295.25</v>
      </c>
    </row>
    <row r="32" spans="1:7">
      <c r="A32" s="18" t="s">
        <v>176</v>
      </c>
      <c r="B32" s="11">
        <v>951028.13</v>
      </c>
      <c r="C32" s="11">
        <v>-39150</v>
      </c>
      <c r="D32" s="11">
        <v>911878.13</v>
      </c>
      <c r="E32" s="11">
        <v>575440.22</v>
      </c>
      <c r="F32" s="11">
        <v>575440.22</v>
      </c>
      <c r="G32" s="11">
        <f t="shared" si="1"/>
        <v>336437.91000000003</v>
      </c>
    </row>
    <row r="33" spans="1:7">
      <c r="A33" s="18" t="s">
        <v>177</v>
      </c>
      <c r="B33" s="11">
        <v>387843.62</v>
      </c>
      <c r="C33" s="11">
        <v>6000</v>
      </c>
      <c r="D33" s="11">
        <v>393843.62</v>
      </c>
      <c r="E33" s="11">
        <v>239013.59</v>
      </c>
      <c r="F33" s="11">
        <v>239013.59</v>
      </c>
      <c r="G33" s="11">
        <f t="shared" si="1"/>
        <v>154830.03</v>
      </c>
    </row>
    <row r="34" spans="1:7">
      <c r="A34" s="18" t="s">
        <v>178</v>
      </c>
      <c r="B34" s="11">
        <v>455706.16</v>
      </c>
      <c r="C34" s="11">
        <v>115845.00000000006</v>
      </c>
      <c r="D34" s="11">
        <v>571551.16</v>
      </c>
      <c r="E34" s="11">
        <v>244915</v>
      </c>
      <c r="F34" s="11">
        <v>244915</v>
      </c>
      <c r="G34" s="11">
        <f t="shared" si="1"/>
        <v>326636.16000000003</v>
      </c>
    </row>
    <row r="35" spans="1:7">
      <c r="A35" s="18" t="s">
        <v>179</v>
      </c>
      <c r="B35" s="11">
        <v>12638521.57</v>
      </c>
      <c r="C35" s="11">
        <v>97665</v>
      </c>
      <c r="D35" s="11">
        <v>12736186.57</v>
      </c>
      <c r="E35" s="11">
        <v>9418616.1999999993</v>
      </c>
      <c r="F35" s="11">
        <v>9418616.1999999993</v>
      </c>
      <c r="G35" s="11">
        <f t="shared" si="1"/>
        <v>3317570.370000001</v>
      </c>
    </row>
    <row r="36" spans="1:7" ht="5.0999999999999996" customHeight="1">
      <c r="A36" s="18"/>
      <c r="B36" s="11"/>
      <c r="C36" s="11"/>
      <c r="D36" s="11"/>
      <c r="E36" s="11"/>
      <c r="F36" s="11"/>
      <c r="G36" s="11"/>
    </row>
    <row r="37" spans="1:7">
      <c r="A37" s="19" t="s">
        <v>90</v>
      </c>
      <c r="B37" s="11"/>
      <c r="C37" s="11"/>
      <c r="D37" s="11"/>
      <c r="E37" s="11"/>
      <c r="F37" s="11"/>
      <c r="G37" s="11"/>
    </row>
    <row r="38" spans="1:7">
      <c r="A38" s="19" t="s">
        <v>91</v>
      </c>
      <c r="B38" s="8">
        <f t="shared" ref="B38:G38" si="2">SUM(B39:B51)</f>
        <v>187287177.99999997</v>
      </c>
      <c r="C38" s="8">
        <f t="shared" si="2"/>
        <v>25746106.540000007</v>
      </c>
      <c r="D38" s="8">
        <f t="shared" si="2"/>
        <v>213033284.53999999</v>
      </c>
      <c r="E38" s="8">
        <f t="shared" si="2"/>
        <v>94674682.879999995</v>
      </c>
      <c r="F38" s="8">
        <f t="shared" si="2"/>
        <v>91984565.800000012</v>
      </c>
      <c r="G38" s="8">
        <f t="shared" si="2"/>
        <v>118358601.66000001</v>
      </c>
    </row>
    <row r="39" spans="1:7">
      <c r="A39" s="18" t="s">
        <v>141</v>
      </c>
      <c r="B39" s="11">
        <v>1509305.33</v>
      </c>
      <c r="C39" s="11">
        <v>732203.06999999983</v>
      </c>
      <c r="D39" s="11">
        <v>2241508.4</v>
      </c>
      <c r="E39" s="11">
        <v>2241500</v>
      </c>
      <c r="F39" s="11">
        <v>2241500</v>
      </c>
      <c r="G39" s="11">
        <f t="shared" ref="G39:G51" si="3">D39-E39</f>
        <v>8.3999999999068677</v>
      </c>
    </row>
    <row r="40" spans="1:7">
      <c r="A40" s="18" t="s">
        <v>142</v>
      </c>
      <c r="B40" s="11">
        <v>114635218.06999999</v>
      </c>
      <c r="C40" s="11">
        <v>21400585.680000007</v>
      </c>
      <c r="D40" s="11">
        <v>136035803.75</v>
      </c>
      <c r="E40" s="11">
        <v>50071946.07</v>
      </c>
      <c r="F40" s="11">
        <v>48558452.380000003</v>
      </c>
      <c r="G40" s="11">
        <f t="shared" si="3"/>
        <v>85963857.680000007</v>
      </c>
    </row>
    <row r="41" spans="1:7">
      <c r="A41" s="18" t="s">
        <v>143</v>
      </c>
      <c r="B41" s="11">
        <v>175500.16</v>
      </c>
      <c r="C41" s="11">
        <v>11185639.18</v>
      </c>
      <c r="D41" s="11">
        <v>11361139.34</v>
      </c>
      <c r="E41" s="11">
        <v>4118326.56</v>
      </c>
      <c r="F41" s="11">
        <v>4118326.56</v>
      </c>
      <c r="G41" s="11">
        <f t="shared" si="3"/>
        <v>7242812.7799999993</v>
      </c>
    </row>
    <row r="42" spans="1:7">
      <c r="A42" s="18" t="s">
        <v>180</v>
      </c>
      <c r="B42" s="11">
        <v>0</v>
      </c>
      <c r="C42" s="11">
        <v>200000</v>
      </c>
      <c r="D42" s="11">
        <v>200000</v>
      </c>
      <c r="E42" s="11">
        <v>106172.69</v>
      </c>
      <c r="F42" s="11">
        <v>79990.899999999994</v>
      </c>
      <c r="G42" s="11">
        <f t="shared" si="3"/>
        <v>93827.31</v>
      </c>
    </row>
    <row r="43" spans="1:7">
      <c r="A43" s="18" t="s">
        <v>144</v>
      </c>
      <c r="B43" s="11">
        <v>158500</v>
      </c>
      <c r="C43" s="11">
        <v>5799</v>
      </c>
      <c r="D43" s="11">
        <v>164299</v>
      </c>
      <c r="E43" s="11">
        <v>71600</v>
      </c>
      <c r="F43" s="11">
        <v>71600</v>
      </c>
      <c r="G43" s="11">
        <f t="shared" si="3"/>
        <v>92699</v>
      </c>
    </row>
    <row r="44" spans="1:7">
      <c r="A44" s="18" t="s">
        <v>184</v>
      </c>
      <c r="B44" s="11">
        <v>0</v>
      </c>
      <c r="C44" s="11">
        <v>89553.600000000006</v>
      </c>
      <c r="D44" s="11">
        <v>89553.600000000006</v>
      </c>
      <c r="E44" s="11">
        <v>89553.600000000006</v>
      </c>
      <c r="F44" s="11">
        <v>89553.600000000006</v>
      </c>
      <c r="G44" s="11">
        <f t="shared" si="3"/>
        <v>0</v>
      </c>
    </row>
    <row r="45" spans="1:7">
      <c r="A45" s="18" t="s">
        <v>181</v>
      </c>
      <c r="B45" s="11">
        <v>100000</v>
      </c>
      <c r="C45" s="11">
        <v>0</v>
      </c>
      <c r="D45" s="11">
        <v>100000</v>
      </c>
      <c r="E45" s="11">
        <v>0</v>
      </c>
      <c r="F45" s="11">
        <v>0</v>
      </c>
      <c r="G45" s="11">
        <f t="shared" si="3"/>
        <v>100000</v>
      </c>
    </row>
    <row r="46" spans="1:7">
      <c r="A46" s="18" t="s">
        <v>145</v>
      </c>
      <c r="B46" s="11">
        <v>39255271.420000002</v>
      </c>
      <c r="C46" s="11">
        <v>-6670262.3600000031</v>
      </c>
      <c r="D46" s="11">
        <v>32585009.059999999</v>
      </c>
      <c r="E46" s="11">
        <v>17726666.960000001</v>
      </c>
      <c r="F46" s="11">
        <v>16576225.359999999</v>
      </c>
      <c r="G46" s="11">
        <f t="shared" si="3"/>
        <v>14858342.099999998</v>
      </c>
    </row>
    <row r="47" spans="1:7">
      <c r="A47" s="18" t="s">
        <v>146</v>
      </c>
      <c r="B47" s="11">
        <v>6549193.0700000003</v>
      </c>
      <c r="C47" s="11">
        <v>-801381.04</v>
      </c>
      <c r="D47" s="11">
        <v>5747812.0300000003</v>
      </c>
      <c r="E47" s="11">
        <v>3028015.97</v>
      </c>
      <c r="F47" s="11">
        <v>3028015.97</v>
      </c>
      <c r="G47" s="11">
        <f t="shared" si="3"/>
        <v>2719796.06</v>
      </c>
    </row>
    <row r="48" spans="1:7">
      <c r="A48" s="18" t="s">
        <v>147</v>
      </c>
      <c r="B48" s="11">
        <v>3256968.92</v>
      </c>
      <c r="C48" s="11">
        <v>666310.80000000028</v>
      </c>
      <c r="D48" s="11">
        <v>3923279.72</v>
      </c>
      <c r="E48" s="11">
        <v>2536470.13</v>
      </c>
      <c r="F48" s="11">
        <v>2536470.13</v>
      </c>
      <c r="G48" s="11">
        <f t="shared" si="3"/>
        <v>1386809.5900000003</v>
      </c>
    </row>
    <row r="49" spans="1:7">
      <c r="A49" s="18" t="s">
        <v>182</v>
      </c>
      <c r="B49" s="11">
        <v>20000</v>
      </c>
      <c r="C49" s="11">
        <v>-20000</v>
      </c>
      <c r="D49" s="11">
        <v>0</v>
      </c>
      <c r="E49" s="11">
        <v>0</v>
      </c>
      <c r="F49" s="11">
        <v>0</v>
      </c>
      <c r="G49" s="11">
        <f t="shared" si="3"/>
        <v>0</v>
      </c>
    </row>
    <row r="50" spans="1:7">
      <c r="A50" s="18" t="s">
        <v>148</v>
      </c>
      <c r="B50" s="11">
        <v>15146613.16</v>
      </c>
      <c r="C50" s="11">
        <v>-2738125.09</v>
      </c>
      <c r="D50" s="11">
        <v>12408488.07</v>
      </c>
      <c r="E50" s="11">
        <v>8706214</v>
      </c>
      <c r="F50" s="11">
        <v>8706214</v>
      </c>
      <c r="G50" s="11">
        <f t="shared" si="3"/>
        <v>3702274.0700000003</v>
      </c>
    </row>
    <row r="51" spans="1:7">
      <c r="A51" s="18" t="s">
        <v>149</v>
      </c>
      <c r="B51" s="11">
        <v>6480607.8700000001</v>
      </c>
      <c r="C51" s="11">
        <v>1695783.7000000002</v>
      </c>
      <c r="D51" s="11">
        <v>8176391.5700000003</v>
      </c>
      <c r="E51" s="11">
        <v>5978216.9000000004</v>
      </c>
      <c r="F51" s="11">
        <v>5978216.9000000004</v>
      </c>
      <c r="G51" s="11">
        <f t="shared" si="3"/>
        <v>2198174.67</v>
      </c>
    </row>
    <row r="52" spans="1:7" ht="5.0999999999999996" customHeight="1">
      <c r="A52" s="20"/>
      <c r="B52" s="11"/>
      <c r="C52" s="11"/>
      <c r="D52" s="11"/>
      <c r="E52" s="11"/>
      <c r="F52" s="11"/>
      <c r="G52" s="11"/>
    </row>
    <row r="53" spans="1:7">
      <c r="A53" s="17" t="s">
        <v>83</v>
      </c>
      <c r="B53" s="8">
        <f>B5+B38</f>
        <v>307106517.80999994</v>
      </c>
      <c r="C53" s="8">
        <f t="shared" ref="C53:G53" si="4">C5+C38</f>
        <v>42654632.290000007</v>
      </c>
      <c r="D53" s="8">
        <f t="shared" si="4"/>
        <v>349761150.10000002</v>
      </c>
      <c r="E53" s="8">
        <f t="shared" si="4"/>
        <v>182009518.88999999</v>
      </c>
      <c r="F53" s="8">
        <f t="shared" si="4"/>
        <v>179312181.81</v>
      </c>
      <c r="G53" s="8">
        <f t="shared" si="4"/>
        <v>167751631.21000001</v>
      </c>
    </row>
    <row r="54" spans="1:7" ht="5.0999999999999996" customHeight="1">
      <c r="A54" s="21"/>
      <c r="B54" s="13"/>
      <c r="C54" s="13"/>
      <c r="D54" s="13"/>
      <c r="E54" s="13"/>
      <c r="F54" s="13"/>
      <c r="G54" s="1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112" zoomScaleNormal="112" workbookViewId="0">
      <selection activeCell="A7" sqref="A7"/>
    </sheetView>
  </sheetViews>
  <sheetFormatPr baseColWidth="10" defaultRowHeight="11.25"/>
  <cols>
    <col min="1" max="1" width="65.83203125" style="14" customWidth="1"/>
    <col min="2" max="7" width="17.83203125" style="14" customWidth="1"/>
    <col min="8" max="16384" width="12" style="14"/>
  </cols>
  <sheetData>
    <row r="1" spans="1:7" ht="59.25" customHeight="1">
      <c r="A1" s="55" t="s">
        <v>186</v>
      </c>
      <c r="B1" s="59"/>
      <c r="C1" s="59"/>
      <c r="D1" s="59"/>
      <c r="E1" s="59"/>
      <c r="F1" s="59"/>
      <c r="G1" s="60"/>
    </row>
    <row r="2" spans="1:7" ht="12" customHeight="1">
      <c r="A2" s="39"/>
      <c r="B2" s="58" t="s">
        <v>0</v>
      </c>
      <c r="C2" s="58"/>
      <c r="D2" s="58"/>
      <c r="E2" s="58"/>
      <c r="F2" s="58"/>
      <c r="G2" s="36"/>
    </row>
    <row r="3" spans="1:7" ht="22.5">
      <c r="A3" s="40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 t="s">
        <v>86</v>
      </c>
      <c r="G3" s="37" t="s">
        <v>7</v>
      </c>
    </row>
    <row r="4" spans="1:7" ht="5.0999999999999996" customHeight="1">
      <c r="A4" s="15"/>
      <c r="B4" s="16"/>
      <c r="C4" s="16"/>
      <c r="D4" s="16"/>
      <c r="E4" s="16"/>
      <c r="F4" s="16"/>
      <c r="G4" s="16"/>
    </row>
    <row r="5" spans="1:7">
      <c r="A5" s="22" t="s">
        <v>92</v>
      </c>
      <c r="B5" s="44">
        <f>B6+B16+B25+B36</f>
        <v>119819339.81000002</v>
      </c>
      <c r="C5" s="44">
        <f t="shared" ref="C5:G5" si="0">C6+C16+C25+C36</f>
        <v>16908525.750000004</v>
      </c>
      <c r="D5" s="44">
        <f t="shared" si="0"/>
        <v>136727865.56</v>
      </c>
      <c r="E5" s="44">
        <f t="shared" si="0"/>
        <v>87334836.01000002</v>
      </c>
      <c r="F5" s="44">
        <f t="shared" si="0"/>
        <v>87327616.01000002</v>
      </c>
      <c r="G5" s="44">
        <f t="shared" si="0"/>
        <v>49393029.549999997</v>
      </c>
    </row>
    <row r="6" spans="1:7">
      <c r="A6" s="7" t="s">
        <v>93</v>
      </c>
      <c r="B6" s="44">
        <f>SUM(B7:B14)</f>
        <v>52043583.969999999</v>
      </c>
      <c r="C6" s="44">
        <f t="shared" ref="C6:G6" si="1">SUM(C7:C14)</f>
        <v>5125196.620000001</v>
      </c>
      <c r="D6" s="44">
        <f t="shared" si="1"/>
        <v>57168780.589999996</v>
      </c>
      <c r="E6" s="44">
        <f t="shared" si="1"/>
        <v>33645399.640000001</v>
      </c>
      <c r="F6" s="44">
        <f t="shared" si="1"/>
        <v>33645399.640000001</v>
      </c>
      <c r="G6" s="44">
        <f t="shared" si="1"/>
        <v>23523380.949999999</v>
      </c>
    </row>
    <row r="7" spans="1:7">
      <c r="A7" s="10" t="s">
        <v>94</v>
      </c>
      <c r="B7" s="45">
        <v>7287529.3600000003</v>
      </c>
      <c r="C7" s="45">
        <v>106481.52999999933</v>
      </c>
      <c r="D7" s="45">
        <v>7394010.8899999997</v>
      </c>
      <c r="E7" s="45">
        <v>4610814.72</v>
      </c>
      <c r="F7" s="45">
        <v>4610814.72</v>
      </c>
      <c r="G7" s="45">
        <f>D7-E7</f>
        <v>2783196.17</v>
      </c>
    </row>
    <row r="8" spans="1:7">
      <c r="A8" s="10" t="s">
        <v>95</v>
      </c>
      <c r="B8" s="45"/>
      <c r="C8" s="45"/>
      <c r="D8" s="45"/>
      <c r="E8" s="45"/>
      <c r="F8" s="45"/>
      <c r="G8" s="45">
        <f t="shared" ref="G8:G71" si="2">D8-E8</f>
        <v>0</v>
      </c>
    </row>
    <row r="9" spans="1:7">
      <c r="A9" s="10" t="s">
        <v>96</v>
      </c>
      <c r="B9" s="45">
        <v>8573545.1799999997</v>
      </c>
      <c r="C9" s="45">
        <v>2101858.5200000009</v>
      </c>
      <c r="D9" s="45">
        <v>10675403.699999999</v>
      </c>
      <c r="E9" s="45">
        <v>6852043</v>
      </c>
      <c r="F9" s="45">
        <v>6852043</v>
      </c>
      <c r="G9" s="45">
        <f t="shared" si="2"/>
        <v>3823360.6999999993</v>
      </c>
    </row>
    <row r="10" spans="1:7">
      <c r="A10" s="10" t="s">
        <v>97</v>
      </c>
      <c r="B10" s="45"/>
      <c r="C10" s="45"/>
      <c r="D10" s="45"/>
      <c r="E10" s="45"/>
      <c r="F10" s="45"/>
      <c r="G10" s="45">
        <f t="shared" si="2"/>
        <v>0</v>
      </c>
    </row>
    <row r="11" spans="1:7">
      <c r="A11" s="10" t="s">
        <v>98</v>
      </c>
      <c r="B11" s="45">
        <v>11234383.42</v>
      </c>
      <c r="C11" s="45">
        <v>2451693.2599999998</v>
      </c>
      <c r="D11" s="45">
        <v>13686076.68</v>
      </c>
      <c r="E11" s="45">
        <v>7614904.0899999999</v>
      </c>
      <c r="F11" s="45">
        <v>7614904.0899999999</v>
      </c>
      <c r="G11" s="45">
        <f t="shared" si="2"/>
        <v>6071172.5899999999</v>
      </c>
    </row>
    <row r="12" spans="1:7">
      <c r="A12" s="10" t="s">
        <v>99</v>
      </c>
      <c r="B12" s="45"/>
      <c r="C12" s="45"/>
      <c r="D12" s="45"/>
      <c r="E12" s="45"/>
      <c r="F12" s="45"/>
      <c r="G12" s="45">
        <f t="shared" si="2"/>
        <v>0</v>
      </c>
    </row>
    <row r="13" spans="1:7">
      <c r="A13" s="10" t="s">
        <v>100</v>
      </c>
      <c r="B13" s="45">
        <v>5347400.18</v>
      </c>
      <c r="C13" s="45">
        <v>-468360.56999999972</v>
      </c>
      <c r="D13" s="45">
        <v>4879039.6099999994</v>
      </c>
      <c r="E13" s="45">
        <v>2196082.4900000002</v>
      </c>
      <c r="F13" s="45">
        <v>2196082.4900000002</v>
      </c>
      <c r="G13" s="45">
        <f t="shared" si="2"/>
        <v>2682957.1199999992</v>
      </c>
    </row>
    <row r="14" spans="1:7">
      <c r="A14" s="10" t="s">
        <v>101</v>
      </c>
      <c r="B14" s="45">
        <v>19600725.829999998</v>
      </c>
      <c r="C14" s="45">
        <v>933523.88000000082</v>
      </c>
      <c r="D14" s="45">
        <v>20534249.710000001</v>
      </c>
      <c r="E14" s="45">
        <v>12371555.34</v>
      </c>
      <c r="F14" s="45">
        <v>12371555.34</v>
      </c>
      <c r="G14" s="45">
        <f t="shared" si="2"/>
        <v>8162694.370000001</v>
      </c>
    </row>
    <row r="15" spans="1:7" ht="5.0999999999999996" customHeight="1">
      <c r="A15" s="7"/>
      <c r="B15" s="44"/>
      <c r="C15" s="44"/>
      <c r="D15" s="44"/>
      <c r="E15" s="44"/>
      <c r="F15" s="44"/>
      <c r="G15" s="44"/>
    </row>
    <row r="16" spans="1:7">
      <c r="A16" s="7" t="s">
        <v>102</v>
      </c>
      <c r="B16" s="44">
        <f>SUM(B17:B23)</f>
        <v>63189751.050000004</v>
      </c>
      <c r="C16" s="44">
        <f t="shared" ref="C16:F16" si="3">SUM(C17:C23)</f>
        <v>11844913.010000004</v>
      </c>
      <c r="D16" s="44">
        <f t="shared" si="3"/>
        <v>75034664.060000002</v>
      </c>
      <c r="E16" s="44">
        <f t="shared" si="3"/>
        <v>50606182.880000003</v>
      </c>
      <c r="F16" s="44">
        <f t="shared" si="3"/>
        <v>50598962.880000003</v>
      </c>
      <c r="G16" s="44">
        <f t="shared" si="2"/>
        <v>24428481.18</v>
      </c>
    </row>
    <row r="17" spans="1:7">
      <c r="A17" s="10" t="s">
        <v>103</v>
      </c>
      <c r="B17" s="45">
        <v>13259275.030000001</v>
      </c>
      <c r="C17" s="45">
        <v>673427.20000000065</v>
      </c>
      <c r="D17" s="45">
        <v>13932702.23</v>
      </c>
      <c r="E17" s="45">
        <v>7825213.2700000005</v>
      </c>
      <c r="F17" s="45">
        <v>7825213.2700000005</v>
      </c>
      <c r="G17" s="45">
        <f t="shared" si="2"/>
        <v>6107488.96</v>
      </c>
    </row>
    <row r="18" spans="1:7">
      <c r="A18" s="10" t="s">
        <v>104</v>
      </c>
      <c r="B18" s="45">
        <v>21147481.59</v>
      </c>
      <c r="C18" s="45">
        <v>7884755.4400000023</v>
      </c>
      <c r="D18" s="45">
        <v>29032237.030000001</v>
      </c>
      <c r="E18" s="45">
        <v>19590937.509999998</v>
      </c>
      <c r="F18" s="45">
        <v>19590937.509999998</v>
      </c>
      <c r="G18" s="45">
        <f t="shared" si="2"/>
        <v>9441299.5200000033</v>
      </c>
    </row>
    <row r="19" spans="1:7">
      <c r="A19" s="10" t="s">
        <v>105</v>
      </c>
      <c r="B19" s="45">
        <v>1439519.71</v>
      </c>
      <c r="C19" s="45">
        <v>-26731.409999999916</v>
      </c>
      <c r="D19" s="45">
        <v>1412788.3</v>
      </c>
      <c r="E19" s="45">
        <v>820963.88</v>
      </c>
      <c r="F19" s="45">
        <v>820963.88</v>
      </c>
      <c r="G19" s="45">
        <f t="shared" si="2"/>
        <v>591824.42000000004</v>
      </c>
    </row>
    <row r="20" spans="1:7">
      <c r="A20" s="10" t="s">
        <v>106</v>
      </c>
      <c r="B20" s="45">
        <v>6709114.1099999994</v>
      </c>
      <c r="C20" s="45">
        <v>3062862.4000000004</v>
      </c>
      <c r="D20" s="45">
        <v>9771976.5099999998</v>
      </c>
      <c r="E20" s="45">
        <v>7583443.5</v>
      </c>
      <c r="F20" s="45">
        <v>7578223.5</v>
      </c>
      <c r="G20" s="45">
        <f t="shared" si="2"/>
        <v>2188533.0099999998</v>
      </c>
    </row>
    <row r="21" spans="1:7">
      <c r="A21" s="10" t="s">
        <v>107</v>
      </c>
      <c r="B21" s="45">
        <v>3276685.01</v>
      </c>
      <c r="C21" s="45">
        <v>-299037.69999999995</v>
      </c>
      <c r="D21" s="45">
        <v>2977647.31</v>
      </c>
      <c r="E21" s="45">
        <v>2236336.14</v>
      </c>
      <c r="F21" s="45">
        <v>2236336.14</v>
      </c>
      <c r="G21" s="45">
        <f t="shared" si="2"/>
        <v>741311.16999999993</v>
      </c>
    </row>
    <row r="22" spans="1:7">
      <c r="A22" s="10" t="s">
        <v>108</v>
      </c>
      <c r="B22" s="45">
        <v>12638521.57</v>
      </c>
      <c r="C22" s="45">
        <v>97665</v>
      </c>
      <c r="D22" s="45">
        <v>12736186.57</v>
      </c>
      <c r="E22" s="45">
        <v>9418616.1999999993</v>
      </c>
      <c r="F22" s="45">
        <v>9418616.1999999993</v>
      </c>
      <c r="G22" s="45">
        <f t="shared" si="2"/>
        <v>3317570.370000001</v>
      </c>
    </row>
    <row r="23" spans="1:7">
      <c r="A23" s="10" t="s">
        <v>109</v>
      </c>
      <c r="B23" s="45">
        <v>4719154.03</v>
      </c>
      <c r="C23" s="45">
        <v>451972.08000000007</v>
      </c>
      <c r="D23" s="45">
        <v>5171126.1100000003</v>
      </c>
      <c r="E23" s="45">
        <v>3130672.38</v>
      </c>
      <c r="F23" s="45">
        <v>3128672.38</v>
      </c>
      <c r="G23" s="45">
        <f t="shared" si="2"/>
        <v>2040453.7300000004</v>
      </c>
    </row>
    <row r="24" spans="1:7" ht="5.0999999999999996" customHeight="1">
      <c r="A24" s="7"/>
      <c r="B24" s="44"/>
      <c r="C24" s="44"/>
      <c r="D24" s="44"/>
      <c r="E24" s="44"/>
      <c r="F24" s="44"/>
      <c r="G24" s="44"/>
    </row>
    <row r="25" spans="1:7">
      <c r="A25" s="7" t="s">
        <v>110</v>
      </c>
      <c r="B25" s="44">
        <f>SUM(B26:B34)</f>
        <v>3955288.48</v>
      </c>
      <c r="C25" s="44">
        <f t="shared" ref="C25:F25" si="4">SUM(C26:C34)</f>
        <v>-61583.879999999888</v>
      </c>
      <c r="D25" s="44">
        <f t="shared" si="4"/>
        <v>3893704.6</v>
      </c>
      <c r="E25" s="44">
        <f t="shared" si="4"/>
        <v>2587075.1800000002</v>
      </c>
      <c r="F25" s="44">
        <f t="shared" si="4"/>
        <v>2587075.1800000002</v>
      </c>
      <c r="G25" s="44">
        <f t="shared" si="2"/>
        <v>1306629.42</v>
      </c>
    </row>
    <row r="26" spans="1:7">
      <c r="A26" s="10" t="s">
        <v>111</v>
      </c>
      <c r="B26" s="45">
        <v>2415288.48</v>
      </c>
      <c r="C26" s="45">
        <v>-345832.73</v>
      </c>
      <c r="D26" s="45">
        <v>2069455.75</v>
      </c>
      <c r="E26" s="45">
        <v>942986.1</v>
      </c>
      <c r="F26" s="45">
        <v>942986.1</v>
      </c>
      <c r="G26" s="45">
        <f t="shared" si="2"/>
        <v>1126469.6499999999</v>
      </c>
    </row>
    <row r="27" spans="1:7">
      <c r="A27" s="10" t="s">
        <v>112</v>
      </c>
      <c r="B27" s="45">
        <v>1000000</v>
      </c>
      <c r="C27" s="45">
        <v>661039.85000000009</v>
      </c>
      <c r="D27" s="45">
        <v>1661039.85</v>
      </c>
      <c r="E27" s="45">
        <v>1633160.08</v>
      </c>
      <c r="F27" s="45">
        <v>1633160.08</v>
      </c>
      <c r="G27" s="45">
        <f t="shared" si="2"/>
        <v>27879.770000000019</v>
      </c>
    </row>
    <row r="28" spans="1:7">
      <c r="A28" s="10" t="s">
        <v>113</v>
      </c>
      <c r="B28" s="45"/>
      <c r="C28" s="45"/>
      <c r="D28" s="45"/>
      <c r="E28" s="45"/>
      <c r="F28" s="45"/>
      <c r="G28" s="45">
        <f t="shared" si="2"/>
        <v>0</v>
      </c>
    </row>
    <row r="29" spans="1:7">
      <c r="A29" s="10" t="s">
        <v>114</v>
      </c>
      <c r="B29" s="45"/>
      <c r="C29" s="45"/>
      <c r="D29" s="45"/>
      <c r="E29" s="45"/>
      <c r="F29" s="45"/>
      <c r="G29" s="45">
        <f t="shared" si="2"/>
        <v>0</v>
      </c>
    </row>
    <row r="30" spans="1:7">
      <c r="A30" s="10" t="s">
        <v>115</v>
      </c>
      <c r="B30" s="45"/>
      <c r="C30" s="45"/>
      <c r="D30" s="45"/>
      <c r="E30" s="45"/>
      <c r="F30" s="45"/>
      <c r="G30" s="45">
        <f t="shared" si="2"/>
        <v>0</v>
      </c>
    </row>
    <row r="31" spans="1:7">
      <c r="A31" s="10" t="s">
        <v>116</v>
      </c>
      <c r="B31" s="45"/>
      <c r="C31" s="45"/>
      <c r="D31" s="45"/>
      <c r="E31" s="45"/>
      <c r="F31" s="45"/>
      <c r="G31" s="45">
        <f t="shared" si="2"/>
        <v>0</v>
      </c>
    </row>
    <row r="32" spans="1:7">
      <c r="A32" s="10" t="s">
        <v>117</v>
      </c>
      <c r="B32" s="45">
        <v>540000</v>
      </c>
      <c r="C32" s="45">
        <v>-376791</v>
      </c>
      <c r="D32" s="45">
        <v>163209</v>
      </c>
      <c r="E32" s="45">
        <v>10929</v>
      </c>
      <c r="F32" s="45">
        <v>10929</v>
      </c>
      <c r="G32" s="45">
        <f t="shared" si="2"/>
        <v>152280</v>
      </c>
    </row>
    <row r="33" spans="1:7">
      <c r="A33" s="10" t="s">
        <v>118</v>
      </c>
      <c r="B33" s="45"/>
      <c r="C33" s="45"/>
      <c r="D33" s="45"/>
      <c r="E33" s="45"/>
      <c r="F33" s="45"/>
      <c r="G33" s="45">
        <f t="shared" si="2"/>
        <v>0</v>
      </c>
    </row>
    <row r="34" spans="1:7">
      <c r="A34" s="10" t="s">
        <v>119</v>
      </c>
      <c r="B34" s="45"/>
      <c r="C34" s="45"/>
      <c r="D34" s="45"/>
      <c r="E34" s="45"/>
      <c r="F34" s="45"/>
      <c r="G34" s="45">
        <f t="shared" si="2"/>
        <v>0</v>
      </c>
    </row>
    <row r="35" spans="1:7" ht="5.0999999999999996" customHeight="1">
      <c r="A35" s="7"/>
      <c r="B35" s="44"/>
      <c r="C35" s="44"/>
      <c r="D35" s="44"/>
      <c r="E35" s="44"/>
      <c r="F35" s="44"/>
      <c r="G35" s="44"/>
    </row>
    <row r="36" spans="1:7">
      <c r="A36" s="22" t="s">
        <v>120</v>
      </c>
      <c r="B36" s="44">
        <f>SUM(B37:B40)</f>
        <v>630716.31000000006</v>
      </c>
      <c r="C36" s="44">
        <f t="shared" ref="C36:F36" si="5">SUM(C37:C40)</f>
        <v>0</v>
      </c>
      <c r="D36" s="44">
        <f t="shared" si="5"/>
        <v>630716.31000000006</v>
      </c>
      <c r="E36" s="44">
        <f t="shared" si="5"/>
        <v>496178.31</v>
      </c>
      <c r="F36" s="44">
        <f t="shared" si="5"/>
        <v>496178.31</v>
      </c>
      <c r="G36" s="44">
        <f t="shared" si="2"/>
        <v>134538.00000000006</v>
      </c>
    </row>
    <row r="37" spans="1:7">
      <c r="A37" s="10" t="s">
        <v>121</v>
      </c>
      <c r="B37" s="45">
        <v>630716.31000000006</v>
      </c>
      <c r="C37" s="45">
        <v>0</v>
      </c>
      <c r="D37" s="45">
        <v>630716.31000000006</v>
      </c>
      <c r="E37" s="45">
        <v>496178.31</v>
      </c>
      <c r="F37" s="45">
        <v>496178.31</v>
      </c>
      <c r="G37" s="45">
        <f t="shared" si="2"/>
        <v>134538.00000000006</v>
      </c>
    </row>
    <row r="38" spans="1:7" ht="22.5">
      <c r="A38" s="23" t="s">
        <v>122</v>
      </c>
      <c r="B38" s="45"/>
      <c r="C38" s="45"/>
      <c r="D38" s="45"/>
      <c r="E38" s="45"/>
      <c r="F38" s="45"/>
      <c r="G38" s="45">
        <f t="shared" si="2"/>
        <v>0</v>
      </c>
    </row>
    <row r="39" spans="1:7">
      <c r="A39" s="10" t="s">
        <v>123</v>
      </c>
      <c r="B39" s="45"/>
      <c r="C39" s="45"/>
      <c r="D39" s="45"/>
      <c r="E39" s="45"/>
      <c r="F39" s="45"/>
      <c r="G39" s="45">
        <f t="shared" si="2"/>
        <v>0</v>
      </c>
    </row>
    <row r="40" spans="1:7">
      <c r="A40" s="10" t="s">
        <v>124</v>
      </c>
      <c r="B40" s="45"/>
      <c r="C40" s="45"/>
      <c r="D40" s="45"/>
      <c r="E40" s="45"/>
      <c r="F40" s="45"/>
      <c r="G40" s="45">
        <f t="shared" si="2"/>
        <v>0</v>
      </c>
    </row>
    <row r="41" spans="1:7" ht="5.0999999999999996" customHeight="1">
      <c r="A41" s="7"/>
      <c r="B41" s="44"/>
      <c r="C41" s="44"/>
      <c r="D41" s="44"/>
      <c r="E41" s="44"/>
      <c r="F41" s="44"/>
      <c r="G41" s="44"/>
    </row>
    <row r="42" spans="1:7">
      <c r="A42" s="7" t="s">
        <v>125</v>
      </c>
      <c r="B42" s="44">
        <f>B43+B53+B62+B73</f>
        <v>187287178.00000003</v>
      </c>
      <c r="C42" s="44">
        <f t="shared" ref="C42:F42" si="6">C43+C53+C62+C73</f>
        <v>25746106.539999995</v>
      </c>
      <c r="D42" s="44">
        <f t="shared" si="6"/>
        <v>213033284.54000002</v>
      </c>
      <c r="E42" s="44">
        <f t="shared" si="6"/>
        <v>94674682.879999995</v>
      </c>
      <c r="F42" s="44">
        <f t="shared" si="6"/>
        <v>91984565.799999997</v>
      </c>
      <c r="G42" s="44">
        <f t="shared" si="2"/>
        <v>118358601.66000003</v>
      </c>
    </row>
    <row r="43" spans="1:7">
      <c r="A43" s="7" t="s">
        <v>93</v>
      </c>
      <c r="B43" s="44">
        <f>SUM(B44:B51)</f>
        <v>51409561.950000003</v>
      </c>
      <c r="C43" s="44">
        <f t="shared" ref="C43:F43" si="7">SUM(C44:C51)</f>
        <v>-9058461.1400000025</v>
      </c>
      <c r="D43" s="44">
        <f t="shared" si="7"/>
        <v>42351100.810000002</v>
      </c>
      <c r="E43" s="44">
        <f t="shared" si="7"/>
        <v>23291153.059999999</v>
      </c>
      <c r="F43" s="44">
        <f t="shared" si="7"/>
        <v>22140711.459999997</v>
      </c>
      <c r="G43" s="44">
        <f t="shared" si="2"/>
        <v>19059947.750000004</v>
      </c>
    </row>
    <row r="44" spans="1:7">
      <c r="A44" s="10" t="s">
        <v>94</v>
      </c>
      <c r="B44" s="45"/>
      <c r="C44" s="45"/>
      <c r="D44" s="45"/>
      <c r="E44" s="45"/>
      <c r="F44" s="45"/>
      <c r="G44" s="45">
        <f t="shared" si="2"/>
        <v>0</v>
      </c>
    </row>
    <row r="45" spans="1:7">
      <c r="A45" s="10" t="s">
        <v>95</v>
      </c>
      <c r="B45" s="45"/>
      <c r="C45" s="45"/>
      <c r="D45" s="45"/>
      <c r="E45" s="45"/>
      <c r="F45" s="45"/>
      <c r="G45" s="45">
        <f t="shared" si="2"/>
        <v>0</v>
      </c>
    </row>
    <row r="46" spans="1:7">
      <c r="A46" s="10" t="s">
        <v>96</v>
      </c>
      <c r="B46" s="45">
        <v>20000</v>
      </c>
      <c r="C46" s="45">
        <v>-20000</v>
      </c>
      <c r="D46" s="45">
        <v>0</v>
      </c>
      <c r="E46" s="45">
        <v>0</v>
      </c>
      <c r="F46" s="45">
        <v>0</v>
      </c>
      <c r="G46" s="45">
        <f t="shared" si="2"/>
        <v>0</v>
      </c>
    </row>
    <row r="47" spans="1:7">
      <c r="A47" s="10" t="s">
        <v>97</v>
      </c>
      <c r="B47" s="45"/>
      <c r="C47" s="45"/>
      <c r="D47" s="45"/>
      <c r="E47" s="45"/>
      <c r="F47" s="45"/>
      <c r="G47" s="45">
        <f t="shared" si="2"/>
        <v>0</v>
      </c>
    </row>
    <row r="48" spans="1:7">
      <c r="A48" s="10" t="s">
        <v>98</v>
      </c>
      <c r="B48" s="45">
        <v>2328128.54</v>
      </c>
      <c r="C48" s="45">
        <v>-2233128.54</v>
      </c>
      <c r="D48" s="45">
        <v>95000</v>
      </c>
      <c r="E48" s="45">
        <v>0</v>
      </c>
      <c r="F48" s="45">
        <v>0</v>
      </c>
      <c r="G48" s="45">
        <f t="shared" si="2"/>
        <v>95000</v>
      </c>
    </row>
    <row r="49" spans="1:7">
      <c r="A49" s="10" t="s">
        <v>99</v>
      </c>
      <c r="B49" s="45"/>
      <c r="C49" s="45"/>
      <c r="D49" s="45"/>
      <c r="E49" s="45"/>
      <c r="F49" s="45"/>
      <c r="G49" s="45">
        <f t="shared" si="2"/>
        <v>0</v>
      </c>
    </row>
    <row r="50" spans="1:7">
      <c r="A50" s="10" t="s">
        <v>100</v>
      </c>
      <c r="B50" s="45">
        <v>49061433.410000004</v>
      </c>
      <c r="C50" s="45">
        <v>-6805332.6000000024</v>
      </c>
      <c r="D50" s="45">
        <v>42256100.810000002</v>
      </c>
      <c r="E50" s="45">
        <v>23291153.059999999</v>
      </c>
      <c r="F50" s="45">
        <v>22140711.459999997</v>
      </c>
      <c r="G50" s="45">
        <f t="shared" si="2"/>
        <v>18964947.750000004</v>
      </c>
    </row>
    <row r="51" spans="1:7">
      <c r="A51" s="10" t="s">
        <v>101</v>
      </c>
      <c r="B51" s="45"/>
      <c r="C51" s="45"/>
      <c r="D51" s="45"/>
      <c r="E51" s="45"/>
      <c r="F51" s="45"/>
      <c r="G51" s="45">
        <f t="shared" si="2"/>
        <v>0</v>
      </c>
    </row>
    <row r="52" spans="1:7" ht="5.0999999999999996" customHeight="1">
      <c r="A52" s="7"/>
      <c r="B52" s="44"/>
      <c r="C52" s="44"/>
      <c r="D52" s="44"/>
      <c r="E52" s="44"/>
      <c r="F52" s="44"/>
      <c r="G52" s="44"/>
    </row>
    <row r="53" spans="1:7">
      <c r="A53" s="7" t="s">
        <v>102</v>
      </c>
      <c r="B53" s="44">
        <f>SUM(B54:B60)</f>
        <v>133587361.52000001</v>
      </c>
      <c r="C53" s="44">
        <f t="shared" ref="C53:F53" si="8">SUM(C54:C60)</f>
        <v>27519542.809999999</v>
      </c>
      <c r="D53" s="44">
        <f t="shared" si="8"/>
        <v>161106904.33000001</v>
      </c>
      <c r="E53" s="44">
        <f t="shared" si="8"/>
        <v>64837432.119999997</v>
      </c>
      <c r="F53" s="44">
        <f t="shared" si="8"/>
        <v>63297756.640000001</v>
      </c>
      <c r="G53" s="44">
        <f t="shared" si="2"/>
        <v>96269472.210000008</v>
      </c>
    </row>
    <row r="54" spans="1:7">
      <c r="A54" s="10" t="s">
        <v>103</v>
      </c>
      <c r="B54" s="45">
        <v>23086433.760000002</v>
      </c>
      <c r="C54" s="45">
        <v>9582851.1499999985</v>
      </c>
      <c r="D54" s="45">
        <v>32669284.91</v>
      </c>
      <c r="E54" s="45">
        <v>16085428.25</v>
      </c>
      <c r="F54" s="45">
        <v>16085428.25</v>
      </c>
      <c r="G54" s="45">
        <f t="shared" si="2"/>
        <v>16583856.66</v>
      </c>
    </row>
    <row r="55" spans="1:7">
      <c r="A55" s="10" t="s">
        <v>104</v>
      </c>
      <c r="B55" s="45">
        <v>108582502.07000001</v>
      </c>
      <c r="C55" s="45">
        <v>15180849.650000002</v>
      </c>
      <c r="D55" s="45">
        <v>123763351.72000001</v>
      </c>
      <c r="E55" s="45">
        <v>45077982.009999998</v>
      </c>
      <c r="F55" s="45">
        <v>43564488.32</v>
      </c>
      <c r="G55" s="45">
        <f t="shared" si="2"/>
        <v>78685369.710000008</v>
      </c>
    </row>
    <row r="56" spans="1:7">
      <c r="A56" s="10" t="s">
        <v>105</v>
      </c>
      <c r="B56" s="45"/>
      <c r="C56" s="45"/>
      <c r="D56" s="45"/>
      <c r="E56" s="45"/>
      <c r="F56" s="45"/>
      <c r="G56" s="45">
        <f t="shared" si="2"/>
        <v>0</v>
      </c>
    </row>
    <row r="57" spans="1:7">
      <c r="A57" s="10" t="s">
        <v>106</v>
      </c>
      <c r="B57" s="45">
        <v>189018.73</v>
      </c>
      <c r="C57" s="45">
        <v>2266857.59</v>
      </c>
      <c r="D57" s="45">
        <v>2455876.3199999998</v>
      </c>
      <c r="E57" s="45">
        <v>2161153.6</v>
      </c>
      <c r="F57" s="45">
        <v>2161153.6</v>
      </c>
      <c r="G57" s="45">
        <f t="shared" si="2"/>
        <v>294722.71999999974</v>
      </c>
    </row>
    <row r="58" spans="1:7">
      <c r="A58" s="10" t="s">
        <v>107</v>
      </c>
      <c r="B58" s="45">
        <v>1500000</v>
      </c>
      <c r="C58" s="45">
        <v>418391.38</v>
      </c>
      <c r="D58" s="45">
        <v>1918391.38</v>
      </c>
      <c r="E58" s="45">
        <v>1406695.5699999998</v>
      </c>
      <c r="F58" s="45">
        <v>1406695.5699999998</v>
      </c>
      <c r="G58" s="45">
        <f t="shared" si="2"/>
        <v>511695.81000000006</v>
      </c>
    </row>
    <row r="59" spans="1:7">
      <c r="A59" s="10" t="s">
        <v>108</v>
      </c>
      <c r="B59" s="45"/>
      <c r="C59" s="45"/>
      <c r="D59" s="45"/>
      <c r="E59" s="45"/>
      <c r="F59" s="45"/>
      <c r="G59" s="45">
        <f t="shared" si="2"/>
        <v>0</v>
      </c>
    </row>
    <row r="60" spans="1:7">
      <c r="A60" s="10" t="s">
        <v>109</v>
      </c>
      <c r="B60" s="45">
        <v>229406.96</v>
      </c>
      <c r="C60" s="45">
        <v>70593.040000000008</v>
      </c>
      <c r="D60" s="45">
        <v>300000</v>
      </c>
      <c r="E60" s="45">
        <v>106172.69</v>
      </c>
      <c r="F60" s="45">
        <v>79990.899999999994</v>
      </c>
      <c r="G60" s="45">
        <f t="shared" si="2"/>
        <v>193827.31</v>
      </c>
    </row>
    <row r="61" spans="1:7" ht="5.0999999999999996" customHeight="1">
      <c r="A61" s="7"/>
      <c r="B61" s="44"/>
      <c r="C61" s="44"/>
      <c r="D61" s="44"/>
      <c r="E61" s="44"/>
      <c r="F61" s="44"/>
      <c r="G61" s="44"/>
    </row>
    <row r="62" spans="1:7">
      <c r="A62" s="7" t="s">
        <v>110</v>
      </c>
      <c r="B62" s="44">
        <f>SUM(B63:B71)</f>
        <v>1555398.53</v>
      </c>
      <c r="C62" s="44">
        <f t="shared" ref="C62:F62" si="9">SUM(C63:C71)</f>
        <v>7285024.8700000001</v>
      </c>
      <c r="D62" s="44">
        <f t="shared" si="9"/>
        <v>8840423.4000000004</v>
      </c>
      <c r="E62" s="44">
        <f t="shared" si="9"/>
        <v>6056193.7000000002</v>
      </c>
      <c r="F62" s="44">
        <f t="shared" si="9"/>
        <v>6056193.7000000002</v>
      </c>
      <c r="G62" s="44">
        <f t="shared" si="2"/>
        <v>2784229.7</v>
      </c>
    </row>
    <row r="63" spans="1:7">
      <c r="A63" s="10" t="s">
        <v>111</v>
      </c>
      <c r="B63" s="45">
        <v>1555398.53</v>
      </c>
      <c r="C63" s="45">
        <v>686109.86999999988</v>
      </c>
      <c r="D63" s="45">
        <v>2241508.4</v>
      </c>
      <c r="E63" s="45">
        <v>2241500</v>
      </c>
      <c r="F63" s="45">
        <v>2241500</v>
      </c>
      <c r="G63" s="45">
        <f t="shared" si="2"/>
        <v>8.3999999999068677</v>
      </c>
    </row>
    <row r="64" spans="1:7">
      <c r="A64" s="10" t="s">
        <v>112</v>
      </c>
      <c r="B64" s="45">
        <v>0</v>
      </c>
      <c r="C64" s="45">
        <v>6598915</v>
      </c>
      <c r="D64" s="45">
        <v>6598915</v>
      </c>
      <c r="E64" s="45">
        <v>3814693.7</v>
      </c>
      <c r="F64" s="45">
        <v>3814693.7</v>
      </c>
      <c r="G64" s="45">
        <f t="shared" si="2"/>
        <v>2784221.3</v>
      </c>
    </row>
    <row r="65" spans="1:7">
      <c r="A65" s="10" t="s">
        <v>113</v>
      </c>
      <c r="B65" s="45"/>
      <c r="C65" s="45"/>
      <c r="D65" s="45"/>
      <c r="E65" s="45"/>
      <c r="F65" s="45"/>
      <c r="G65" s="45">
        <f t="shared" si="2"/>
        <v>0</v>
      </c>
    </row>
    <row r="66" spans="1:7">
      <c r="A66" s="10" t="s">
        <v>114</v>
      </c>
      <c r="B66" s="45"/>
      <c r="C66" s="45"/>
      <c r="D66" s="45"/>
      <c r="E66" s="45"/>
      <c r="F66" s="45"/>
      <c r="G66" s="45">
        <f t="shared" si="2"/>
        <v>0</v>
      </c>
    </row>
    <row r="67" spans="1:7">
      <c r="A67" s="10" t="s">
        <v>115</v>
      </c>
      <c r="B67" s="45"/>
      <c r="C67" s="45"/>
      <c r="D67" s="45"/>
      <c r="E67" s="45"/>
      <c r="F67" s="45"/>
      <c r="G67" s="45">
        <f t="shared" si="2"/>
        <v>0</v>
      </c>
    </row>
    <row r="68" spans="1:7">
      <c r="A68" s="10" t="s">
        <v>116</v>
      </c>
      <c r="B68" s="45"/>
      <c r="C68" s="45"/>
      <c r="D68" s="45"/>
      <c r="E68" s="45"/>
      <c r="F68" s="45"/>
      <c r="G68" s="45">
        <f t="shared" si="2"/>
        <v>0</v>
      </c>
    </row>
    <row r="69" spans="1:7">
      <c r="A69" s="10" t="s">
        <v>117</v>
      </c>
      <c r="B69" s="45"/>
      <c r="C69" s="45"/>
      <c r="D69" s="45"/>
      <c r="E69" s="45"/>
      <c r="F69" s="45"/>
      <c r="G69" s="45">
        <f t="shared" si="2"/>
        <v>0</v>
      </c>
    </row>
    <row r="70" spans="1:7">
      <c r="A70" s="10" t="s">
        <v>118</v>
      </c>
      <c r="B70" s="45"/>
      <c r="C70" s="45"/>
      <c r="D70" s="45"/>
      <c r="E70" s="45"/>
      <c r="F70" s="45"/>
      <c r="G70" s="45">
        <f t="shared" si="2"/>
        <v>0</v>
      </c>
    </row>
    <row r="71" spans="1:7">
      <c r="A71" s="10" t="s">
        <v>119</v>
      </c>
      <c r="B71" s="45"/>
      <c r="C71" s="45"/>
      <c r="D71" s="45"/>
      <c r="E71" s="45"/>
      <c r="F71" s="45"/>
      <c r="G71" s="45">
        <f t="shared" si="2"/>
        <v>0</v>
      </c>
    </row>
    <row r="72" spans="1:7" ht="5.0999999999999996" customHeight="1">
      <c r="A72" s="7"/>
      <c r="B72" s="44"/>
      <c r="C72" s="44"/>
      <c r="D72" s="44"/>
      <c r="E72" s="44"/>
      <c r="F72" s="44"/>
      <c r="G72" s="44"/>
    </row>
    <row r="73" spans="1:7">
      <c r="A73" s="22" t="s">
        <v>120</v>
      </c>
      <c r="B73" s="44">
        <f>SUM(B74:B77)</f>
        <v>734856</v>
      </c>
      <c r="C73" s="44">
        <f t="shared" ref="C73:F73" si="10">SUM(C74:C77)</f>
        <v>0</v>
      </c>
      <c r="D73" s="44">
        <f t="shared" si="10"/>
        <v>734856</v>
      </c>
      <c r="E73" s="44">
        <f t="shared" si="10"/>
        <v>489904</v>
      </c>
      <c r="F73" s="44">
        <f t="shared" si="10"/>
        <v>489904</v>
      </c>
      <c r="G73" s="44">
        <f t="shared" ref="G73:G77" si="11">D73-E73</f>
        <v>244952</v>
      </c>
    </row>
    <row r="74" spans="1:7">
      <c r="A74" s="10" t="s">
        <v>121</v>
      </c>
      <c r="B74" s="45">
        <v>734856</v>
      </c>
      <c r="C74" s="45">
        <v>0</v>
      </c>
      <c r="D74" s="45">
        <v>734856</v>
      </c>
      <c r="E74" s="45">
        <v>489904</v>
      </c>
      <c r="F74" s="45">
        <v>489904</v>
      </c>
      <c r="G74" s="45">
        <f t="shared" si="11"/>
        <v>244952</v>
      </c>
    </row>
    <row r="75" spans="1:7" ht="22.5">
      <c r="A75" s="23" t="s">
        <v>122</v>
      </c>
      <c r="B75" s="45"/>
      <c r="C75" s="45"/>
      <c r="D75" s="45"/>
      <c r="E75" s="45"/>
      <c r="F75" s="45"/>
      <c r="G75" s="45">
        <f t="shared" si="11"/>
        <v>0</v>
      </c>
    </row>
    <row r="76" spans="1:7">
      <c r="A76" s="10" t="s">
        <v>123</v>
      </c>
      <c r="B76" s="45"/>
      <c r="C76" s="45"/>
      <c r="D76" s="45"/>
      <c r="E76" s="45"/>
      <c r="F76" s="45"/>
      <c r="G76" s="45">
        <f t="shared" si="11"/>
        <v>0</v>
      </c>
    </row>
    <row r="77" spans="1:7">
      <c r="A77" s="10" t="s">
        <v>124</v>
      </c>
      <c r="B77" s="45"/>
      <c r="C77" s="45"/>
      <c r="D77" s="45"/>
      <c r="E77" s="45"/>
      <c r="F77" s="45"/>
      <c r="G77" s="45">
        <f t="shared" si="11"/>
        <v>0</v>
      </c>
    </row>
    <row r="78" spans="1:7" ht="5.0999999999999996" customHeight="1">
      <c r="A78" s="7"/>
      <c r="B78" s="44"/>
      <c r="C78" s="44"/>
      <c r="D78" s="44"/>
      <c r="E78" s="44"/>
      <c r="F78" s="44"/>
      <c r="G78" s="44"/>
    </row>
    <row r="79" spans="1:7">
      <c r="A79" s="7" t="s">
        <v>83</v>
      </c>
      <c r="B79" s="44">
        <f>B5+B42</f>
        <v>307106517.81000006</v>
      </c>
      <c r="C79" s="44">
        <f t="shared" ref="C79:G79" si="12">C5+C42</f>
        <v>42654632.289999999</v>
      </c>
      <c r="D79" s="44">
        <f t="shared" si="12"/>
        <v>349761150.10000002</v>
      </c>
      <c r="E79" s="44">
        <f t="shared" si="12"/>
        <v>182009518.89000002</v>
      </c>
      <c r="F79" s="44">
        <f t="shared" si="12"/>
        <v>179312181.81</v>
      </c>
      <c r="G79" s="44">
        <f t="shared" si="12"/>
        <v>167751631.21000004</v>
      </c>
    </row>
    <row r="80" spans="1:7" ht="5.0999999999999996" customHeight="1">
      <c r="A80" s="24"/>
      <c r="B80" s="46"/>
      <c r="C80" s="46"/>
      <c r="D80" s="46"/>
      <c r="E80" s="46"/>
      <c r="F80" s="46"/>
      <c r="G80" s="46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4" sqref="B4:G27"/>
    </sheetView>
  </sheetViews>
  <sheetFormatPr baseColWidth="10" defaultRowHeight="11.25"/>
  <cols>
    <col min="1" max="1" width="56.83203125" style="14" customWidth="1"/>
    <col min="2" max="7" width="16.83203125" style="14" customWidth="1"/>
    <col min="8" max="16384" width="12" style="14"/>
  </cols>
  <sheetData>
    <row r="1" spans="1:7" ht="62.25" customHeight="1">
      <c r="A1" s="55" t="s">
        <v>187</v>
      </c>
      <c r="B1" s="59"/>
      <c r="C1" s="59"/>
      <c r="D1" s="59"/>
      <c r="E1" s="59"/>
      <c r="F1" s="59"/>
      <c r="G1" s="60"/>
    </row>
    <row r="2" spans="1:7">
      <c r="A2" s="39"/>
      <c r="B2" s="58" t="s">
        <v>0</v>
      </c>
      <c r="C2" s="58"/>
      <c r="D2" s="58"/>
      <c r="E2" s="58"/>
      <c r="F2" s="58"/>
      <c r="G2" s="36"/>
    </row>
    <row r="3" spans="1:7" ht="45.75" customHeight="1">
      <c r="A3" s="41" t="s">
        <v>1</v>
      </c>
      <c r="B3" s="38" t="s">
        <v>2</v>
      </c>
      <c r="C3" s="38" t="s">
        <v>3</v>
      </c>
      <c r="D3" s="38" t="s">
        <v>4</v>
      </c>
      <c r="E3" s="38" t="s">
        <v>126</v>
      </c>
      <c r="F3" s="38" t="s">
        <v>86</v>
      </c>
      <c r="G3" s="42" t="s">
        <v>7</v>
      </c>
    </row>
    <row r="4" spans="1:7">
      <c r="A4" s="25" t="s">
        <v>127</v>
      </c>
      <c r="B4" s="47">
        <f>B5+B6+B7+B10+B11+B14</f>
        <v>67224012.030000001</v>
      </c>
      <c r="C4" s="47">
        <f t="shared" ref="C4:G4" si="0">C5+C6+C7+C10+C11+C14</f>
        <v>2685195.0899999994</v>
      </c>
      <c r="D4" s="47">
        <f t="shared" si="0"/>
        <v>69909207.120000005</v>
      </c>
      <c r="E4" s="47">
        <f t="shared" si="0"/>
        <v>42434070.280000001</v>
      </c>
      <c r="F4" s="47">
        <f t="shared" si="0"/>
        <v>42434070.280000001</v>
      </c>
      <c r="G4" s="26">
        <f t="shared" si="0"/>
        <v>27475136.84</v>
      </c>
    </row>
    <row r="5" spans="1:7">
      <c r="A5" s="27" t="s">
        <v>128</v>
      </c>
      <c r="B5" s="48">
        <f>67224012.03-B7-B10-B14</f>
        <v>63829046.093857147</v>
      </c>
      <c r="C5" s="48">
        <f>+D5-B5</f>
        <v>150466.82624657452</v>
      </c>
      <c r="D5" s="48">
        <f>69909207.12-D7-D10-D14</f>
        <v>63979512.920103721</v>
      </c>
      <c r="E5" s="49">
        <f>42434070.28-E7-E10-E14</f>
        <v>39345978.140000001</v>
      </c>
      <c r="F5" s="49">
        <f>42434070.28-F7-F10-F14</f>
        <v>39345978.140000001</v>
      </c>
      <c r="G5" s="8">
        <f>D5-E5</f>
        <v>24633534.780103721</v>
      </c>
    </row>
    <row r="6" spans="1:7">
      <c r="A6" s="27" t="s">
        <v>129</v>
      </c>
      <c r="B6" s="48"/>
      <c r="C6" s="48"/>
      <c r="D6" s="48"/>
      <c r="E6" s="48"/>
      <c r="F6" s="48"/>
      <c r="G6" s="8">
        <f>D6-E6</f>
        <v>0</v>
      </c>
    </row>
    <row r="7" spans="1:7">
      <c r="A7" s="27" t="s">
        <v>130</v>
      </c>
      <c r="B7" s="48">
        <f>SUM(B8:B9)</f>
        <v>1234505.756142857</v>
      </c>
      <c r="C7" s="48">
        <f t="shared" ref="C7:G7" si="1">SUM(C8:C9)</f>
        <v>-56857.32624657522</v>
      </c>
      <c r="D7" s="48">
        <f t="shared" si="1"/>
        <v>1177648.4298962818</v>
      </c>
      <c r="E7" s="48">
        <f t="shared" si="1"/>
        <v>672016.81</v>
      </c>
      <c r="F7" s="48">
        <f t="shared" si="1"/>
        <v>672016.81</v>
      </c>
      <c r="G7" s="8">
        <f t="shared" si="1"/>
        <v>505631.6198962818</v>
      </c>
    </row>
    <row r="8" spans="1:7">
      <c r="A8" s="23" t="s">
        <v>131</v>
      </c>
      <c r="B8" s="50">
        <v>110511.16559999999</v>
      </c>
      <c r="C8" s="50">
        <f>+D8-B8</f>
        <v>0</v>
      </c>
      <c r="D8" s="50">
        <v>110511.16559999999</v>
      </c>
      <c r="E8" s="50">
        <v>72801.25</v>
      </c>
      <c r="F8" s="50">
        <v>72801.25</v>
      </c>
      <c r="G8" s="11">
        <f t="shared" ref="G8:G14" si="2">D8-E8</f>
        <v>37709.915599999993</v>
      </c>
    </row>
    <row r="9" spans="1:7">
      <c r="A9" s="23" t="s">
        <v>132</v>
      </c>
      <c r="B9" s="50">
        <v>1123994.5905428571</v>
      </c>
      <c r="C9" s="50">
        <f>+D9-B9</f>
        <v>-56857.32624657522</v>
      </c>
      <c r="D9" s="50">
        <v>1067137.2642962818</v>
      </c>
      <c r="E9" s="50">
        <v>599215.56000000006</v>
      </c>
      <c r="F9" s="50">
        <v>599215.56000000006</v>
      </c>
      <c r="G9" s="11">
        <f t="shared" si="2"/>
        <v>467921.70429628179</v>
      </c>
    </row>
    <row r="10" spans="1:7">
      <c r="A10" s="27" t="s">
        <v>133</v>
      </c>
      <c r="B10" s="48">
        <v>1160460.18</v>
      </c>
      <c r="C10" s="48">
        <f>+D10-B10</f>
        <v>1941585.59</v>
      </c>
      <c r="D10" s="48">
        <f>1162045.77+1940000</f>
        <v>3102045.77</v>
      </c>
      <c r="E10" s="48">
        <v>1241366.6200000001</v>
      </c>
      <c r="F10" s="48">
        <v>1241366.6200000001</v>
      </c>
      <c r="G10" s="8">
        <f t="shared" si="2"/>
        <v>1860679.15</v>
      </c>
    </row>
    <row r="11" spans="1:7" ht="22.5">
      <c r="A11" s="27" t="s">
        <v>134</v>
      </c>
      <c r="B11" s="48">
        <f>SUM(B12:B13)</f>
        <v>0</v>
      </c>
      <c r="C11" s="48">
        <f t="shared" ref="C11:F11" si="3">SUM(C12:C13)</f>
        <v>0</v>
      </c>
      <c r="D11" s="48">
        <f t="shared" si="3"/>
        <v>0</v>
      </c>
      <c r="E11" s="48">
        <f t="shared" si="3"/>
        <v>0</v>
      </c>
      <c r="F11" s="48">
        <f t="shared" si="3"/>
        <v>0</v>
      </c>
      <c r="G11" s="8">
        <f t="shared" si="2"/>
        <v>0</v>
      </c>
    </row>
    <row r="12" spans="1:7">
      <c r="A12" s="23" t="s">
        <v>135</v>
      </c>
      <c r="B12" s="50"/>
      <c r="C12" s="50"/>
      <c r="D12" s="50"/>
      <c r="E12" s="50"/>
      <c r="F12" s="50"/>
      <c r="G12" s="11">
        <f t="shared" si="2"/>
        <v>0</v>
      </c>
    </row>
    <row r="13" spans="1:7">
      <c r="A13" s="23" t="s">
        <v>136</v>
      </c>
      <c r="B13" s="50"/>
      <c r="C13" s="50"/>
      <c r="D13" s="50"/>
      <c r="E13" s="50"/>
      <c r="F13" s="50"/>
      <c r="G13" s="11">
        <f t="shared" si="2"/>
        <v>0</v>
      </c>
    </row>
    <row r="14" spans="1:7">
      <c r="A14" s="27" t="s">
        <v>137</v>
      </c>
      <c r="B14" s="48">
        <v>1000000</v>
      </c>
      <c r="C14" s="48">
        <f>+D14-B14</f>
        <v>650000</v>
      </c>
      <c r="D14" s="48">
        <v>1650000</v>
      </c>
      <c r="E14" s="48">
        <f>1054905.99+119802.72</f>
        <v>1174708.71</v>
      </c>
      <c r="F14" s="48">
        <f>1054905.99+119802.72</f>
        <v>1174708.71</v>
      </c>
      <c r="G14" s="8">
        <f t="shared" si="2"/>
        <v>475291.29000000004</v>
      </c>
    </row>
    <row r="15" spans="1:7" ht="5.0999999999999996" customHeight="1">
      <c r="A15" s="27"/>
      <c r="B15" s="50"/>
      <c r="C15" s="50"/>
      <c r="D15" s="50"/>
      <c r="E15" s="50"/>
      <c r="F15" s="50"/>
      <c r="G15" s="11"/>
    </row>
    <row r="16" spans="1:7">
      <c r="A16" s="19" t="s">
        <v>138</v>
      </c>
      <c r="B16" s="48">
        <f>B17+B18+B19+B22+B23+B26</f>
        <v>24447852.449999999</v>
      </c>
      <c r="C16" s="48">
        <f t="shared" ref="C16:G16" si="4">C17+C18+C19+C22+C23+C26</f>
        <v>-1313926.1099999994</v>
      </c>
      <c r="D16" s="48">
        <f t="shared" si="4"/>
        <v>23833926.34</v>
      </c>
      <c r="E16" s="48">
        <f t="shared" si="4"/>
        <v>15377537.439999999</v>
      </c>
      <c r="F16" s="48">
        <f t="shared" si="4"/>
        <v>15377537.439999999</v>
      </c>
      <c r="G16" s="8">
        <f t="shared" si="4"/>
        <v>8456388.9000000004</v>
      </c>
    </row>
    <row r="17" spans="1:7">
      <c r="A17" s="27" t="s">
        <v>128</v>
      </c>
      <c r="B17" s="48">
        <f>24447852.45-B19-B22-B26</f>
        <v>7100566.2357714288</v>
      </c>
      <c r="C17" s="48">
        <f>+D17-B17</f>
        <v>386073.8900000006</v>
      </c>
      <c r="D17" s="48">
        <f>23833926.34-D19-D22-D26</f>
        <v>7486640.1257714294</v>
      </c>
      <c r="E17" s="61">
        <f>15377537.44-E19-E22-E26</f>
        <v>4976024.6263999995</v>
      </c>
      <c r="F17" s="61">
        <f>15377537.44-F19-F22-F26</f>
        <v>4976024.6263999995</v>
      </c>
      <c r="G17" s="8">
        <f t="shared" ref="G17:G26" si="5">D17-E17</f>
        <v>2510615.4993714299</v>
      </c>
    </row>
    <row r="18" spans="1:7">
      <c r="A18" s="27" t="s">
        <v>129</v>
      </c>
      <c r="B18" s="48"/>
      <c r="C18" s="48"/>
      <c r="D18" s="48"/>
      <c r="E18" s="48"/>
      <c r="F18" s="48"/>
      <c r="G18" s="8">
        <f t="shared" si="5"/>
        <v>0</v>
      </c>
    </row>
    <row r="19" spans="1:7">
      <c r="A19" s="27" t="s">
        <v>130</v>
      </c>
      <c r="B19" s="48">
        <f>SUM(B20:B21)</f>
        <v>1883753.264228571</v>
      </c>
      <c r="C19" s="48">
        <f>+D19-B19</f>
        <v>0</v>
      </c>
      <c r="D19" s="48">
        <f t="shared" ref="D19:F19" si="6">SUM(D20:D21)</f>
        <v>1883753.264228571</v>
      </c>
      <c r="E19" s="48">
        <f t="shared" si="6"/>
        <v>1164260.6336000001</v>
      </c>
      <c r="F19" s="48">
        <f t="shared" si="6"/>
        <v>1164260.6336000001</v>
      </c>
      <c r="G19" s="8">
        <f t="shared" si="5"/>
        <v>719492.63062857091</v>
      </c>
    </row>
    <row r="20" spans="1:7">
      <c r="A20" s="23" t="s">
        <v>131</v>
      </c>
      <c r="B20" s="50">
        <v>110511.16559999999</v>
      </c>
      <c r="C20" s="50">
        <f>+D20-B20</f>
        <v>0</v>
      </c>
      <c r="D20" s="50">
        <v>110511.16559999999</v>
      </c>
      <c r="E20" s="50">
        <v>57350.59</v>
      </c>
      <c r="F20" s="50">
        <v>57350.59</v>
      </c>
      <c r="G20" s="11">
        <f t="shared" si="5"/>
        <v>53160.575599999996</v>
      </c>
    </row>
    <row r="21" spans="1:7">
      <c r="A21" s="23" t="s">
        <v>132</v>
      </c>
      <c r="B21" s="50">
        <v>1773242.098628571</v>
      </c>
      <c r="C21" s="50"/>
      <c r="D21" s="50">
        <v>1773242.098628571</v>
      </c>
      <c r="E21" s="50">
        <v>1106910.0436</v>
      </c>
      <c r="F21" s="50">
        <v>1106910.0436</v>
      </c>
      <c r="G21" s="11">
        <f t="shared" si="5"/>
        <v>666332.05502857105</v>
      </c>
    </row>
    <row r="22" spans="1:7">
      <c r="A22" s="27" t="s">
        <v>133</v>
      </c>
      <c r="B22" s="48">
        <v>15463532.949999999</v>
      </c>
      <c r="C22" s="48">
        <f>+D22-B22</f>
        <v>-1700000</v>
      </c>
      <c r="D22" s="48">
        <f>14463532.95-700000</f>
        <v>13763532.949999999</v>
      </c>
      <c r="E22" s="48">
        <f>9237252.18-699192.26</f>
        <v>8538059.9199999999</v>
      </c>
      <c r="F22" s="48">
        <f>9237252.18-699192.26</f>
        <v>8538059.9199999999</v>
      </c>
      <c r="G22" s="8">
        <f t="shared" si="5"/>
        <v>5225473.0299999993</v>
      </c>
    </row>
    <row r="23" spans="1:7" ht="22.5">
      <c r="A23" s="27" t="s">
        <v>134</v>
      </c>
      <c r="B23" s="48">
        <f>SUM(B24:B25)</f>
        <v>0</v>
      </c>
      <c r="C23" s="48">
        <f t="shared" ref="C23:F23" si="7">SUM(C24:C25)</f>
        <v>0</v>
      </c>
      <c r="D23" s="48">
        <f t="shared" si="7"/>
        <v>0</v>
      </c>
      <c r="E23" s="48">
        <f t="shared" si="7"/>
        <v>0</v>
      </c>
      <c r="F23" s="48">
        <f t="shared" si="7"/>
        <v>0</v>
      </c>
      <c r="G23" s="8">
        <f t="shared" si="5"/>
        <v>0</v>
      </c>
    </row>
    <row r="24" spans="1:7">
      <c r="A24" s="23" t="s">
        <v>135</v>
      </c>
      <c r="B24" s="50"/>
      <c r="C24" s="50"/>
      <c r="D24" s="50"/>
      <c r="E24" s="50"/>
      <c r="F24" s="50"/>
      <c r="G24" s="11">
        <f t="shared" si="5"/>
        <v>0</v>
      </c>
    </row>
    <row r="25" spans="1:7">
      <c r="A25" s="23" t="s">
        <v>136</v>
      </c>
      <c r="B25" s="50"/>
      <c r="C25" s="50"/>
      <c r="D25" s="50"/>
      <c r="E25" s="50"/>
      <c r="F25" s="50"/>
      <c r="G25" s="11">
        <f t="shared" si="5"/>
        <v>0</v>
      </c>
    </row>
    <row r="26" spans="1:7">
      <c r="A26" s="27" t="s">
        <v>137</v>
      </c>
      <c r="B26" s="48">
        <v>0</v>
      </c>
      <c r="C26" s="48">
        <v>0</v>
      </c>
      <c r="D26" s="48">
        <v>700000</v>
      </c>
      <c r="E26" s="48">
        <v>699192.26</v>
      </c>
      <c r="F26" s="48">
        <v>699192.26</v>
      </c>
      <c r="G26" s="8">
        <f t="shared" si="5"/>
        <v>807.73999999999069</v>
      </c>
    </row>
    <row r="27" spans="1:7">
      <c r="A27" s="19" t="s">
        <v>139</v>
      </c>
      <c r="B27" s="48">
        <f>B4+B16</f>
        <v>91671864.480000004</v>
      </c>
      <c r="C27" s="48">
        <f t="shared" ref="C27:G27" si="8">C4+C16</f>
        <v>1371268.98</v>
      </c>
      <c r="D27" s="48">
        <f t="shared" si="8"/>
        <v>93743133.460000008</v>
      </c>
      <c r="E27" s="48">
        <f t="shared" si="8"/>
        <v>57811607.719999999</v>
      </c>
      <c r="F27" s="48">
        <f t="shared" si="8"/>
        <v>57811607.719999999</v>
      </c>
      <c r="G27" s="8">
        <f t="shared" si="8"/>
        <v>35931525.740000002</v>
      </c>
    </row>
    <row r="28" spans="1:7" ht="5.0999999999999996" customHeight="1">
      <c r="A28" s="28"/>
      <c r="B28" s="13"/>
      <c r="C28" s="13"/>
      <c r="D28" s="13"/>
      <c r="E28" s="13"/>
      <c r="F28" s="13"/>
      <c r="G28" s="1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2017-03-01T16:13:20Z</cp:lastPrinted>
  <dcterms:created xsi:type="dcterms:W3CDTF">2017-01-11T17:22:36Z</dcterms:created>
  <dcterms:modified xsi:type="dcterms:W3CDTF">2017-10-30T21:00:45Z</dcterms:modified>
</cp:coreProperties>
</file>